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050" activeTab="2"/>
  </bookViews>
  <sheets>
    <sheet name="Cost Index Reference" sheetId="1" r:id="rId1"/>
    <sheet name="Cost Subtotals Worksheet" sheetId="2" r:id="rId2"/>
    <sheet name="Cost Totals Form" sheetId="3" r:id="rId3"/>
  </sheets>
  <definedNames/>
  <calcPr fullCalcOnLoad="1"/>
</workbook>
</file>

<file path=xl/sharedStrings.xml><?xml version="1.0" encoding="utf-8"?>
<sst xmlns="http://schemas.openxmlformats.org/spreadsheetml/2006/main" count="225" uniqueCount="114">
  <si>
    <t>Induction System</t>
  </si>
  <si>
    <t>Fuel System</t>
  </si>
  <si>
    <t>Engine</t>
  </si>
  <si>
    <t>Exhaust Aftertreatment</t>
  </si>
  <si>
    <t>Electronics</t>
  </si>
  <si>
    <t>Noise Treatment</t>
  </si>
  <si>
    <t>Turbochargers</t>
  </si>
  <si>
    <t>Superchargers</t>
  </si>
  <si>
    <t>Carburetor</t>
  </si>
  <si>
    <t>Component</t>
  </si>
  <si>
    <t>Cost Assessed</t>
  </si>
  <si>
    <t>Injectors - standard automotive type</t>
  </si>
  <si>
    <t xml:space="preserve">Injectors - non standard (including high pressure direct injection type, air assist, nozzle deflection etc.) </t>
  </si>
  <si>
    <t>Fuel Pump - rated less than 90 psi</t>
  </si>
  <si>
    <t>Fuel Pump - high pressure</t>
  </si>
  <si>
    <t>Throttle Body (sensors not included)</t>
  </si>
  <si>
    <t>Catalytic Converter</t>
  </si>
  <si>
    <t>Heat Insulation (I.e. header wrap, shields, nomex insulation)</t>
  </si>
  <si>
    <t>O2 Sensor - wideband type</t>
  </si>
  <si>
    <t>O2 Sensor - standard type</t>
  </si>
  <si>
    <t>Additional components added to exhaust not otherwise listed (I.e. air pumps, solenoids, etc. - thermocouples should not be included)</t>
  </si>
  <si>
    <t>Ignition Controller (if separate from EMS and altered from stock ignition)</t>
  </si>
  <si>
    <t>Engine Management System (includes wiring and all sensors except O2)</t>
  </si>
  <si>
    <t>Electronic Controllers (Electric / Hybrid solutions)</t>
  </si>
  <si>
    <t>Electric Motor (for electric / hybrid solutions)</t>
  </si>
  <si>
    <t>Electronic Throttle Control Motor</t>
  </si>
  <si>
    <t>Intercooler</t>
  </si>
  <si>
    <t>Alternators (external of engine)</t>
  </si>
  <si>
    <t>Generators (electric / hybrid solutions)</t>
  </si>
  <si>
    <t>Battery - 30 Amp-hours or less (according to 10H-R rating method)</t>
  </si>
  <si>
    <t>Battery - higher than 30 Amp-hours (according to 10H-R rating method)</t>
  </si>
  <si>
    <t>Manufacturer Quote per 5000 required</t>
  </si>
  <si>
    <t>60% of Retail Receipt (cost per unit) -OR- Manufacturer Quote per 5000</t>
  </si>
  <si>
    <t>60% of Retail Receipt (with P/N listed) -OR- Manufacturer Specification Sheet AND Quote per 5000</t>
  </si>
  <si>
    <t>60% of Retail Receipt (per unit) - OR - Manufacturer Quote per 5000 required</t>
  </si>
  <si>
    <t>Fuel Rail, Regulator, Fuel Lines, etc. - system pressure less than 60 psi</t>
  </si>
  <si>
    <t>Fuel Rail, Regulator, Fuel Lines, etc. - system pressure greater than 60</t>
  </si>
  <si>
    <t>Expansion Chamber</t>
  </si>
  <si>
    <t>Muffler</t>
  </si>
  <si>
    <t>Under-cowl insulation (per estimated square foot)</t>
  </si>
  <si>
    <t>Under-cowl insulation - composite (per estimated square foot)</t>
  </si>
  <si>
    <t>Rotary engine</t>
  </si>
  <si>
    <t>Base Cost</t>
  </si>
  <si>
    <t>TBD</t>
  </si>
  <si>
    <t>2-stroke engine @ 300 cc's</t>
  </si>
  <si>
    <t>4-stroke engine @ 300 cc's</t>
  </si>
  <si>
    <t>Liquid Cooling</t>
  </si>
  <si>
    <t>Size Factor: [(-0.0005*(Your sled's displacement - Base Sled Displacement)^2)+(0.6*(Your sled's displacement - Base Sled Displacement)] (in dollars)</t>
  </si>
  <si>
    <t>1. Induction System</t>
  </si>
  <si>
    <t>Quantity</t>
  </si>
  <si>
    <t>Component Cost - nominal</t>
  </si>
  <si>
    <t>Component Cost (retail)</t>
  </si>
  <si>
    <t>60% of cost (if retail)</t>
  </si>
  <si>
    <t>Subtotal</t>
  </si>
  <si>
    <t>Turbocharger</t>
  </si>
  <si>
    <t>Supercharger</t>
  </si>
  <si>
    <t>Induction System Subtotal</t>
  </si>
  <si>
    <t>2. Fuel System</t>
  </si>
  <si>
    <t>Component Cost</t>
  </si>
  <si>
    <t>Fuel Pump - low pressure</t>
  </si>
  <si>
    <t>Fuel System - high pressure</t>
  </si>
  <si>
    <t>Fuel System - low pressure</t>
  </si>
  <si>
    <t>Injectors - non-standard</t>
  </si>
  <si>
    <t>Injectors - Standard Automotive</t>
  </si>
  <si>
    <t>Throttle Body</t>
  </si>
  <si>
    <t>Fuel System Subtotal</t>
  </si>
  <si>
    <t>3. Engine</t>
  </si>
  <si>
    <t>Base Engine</t>
  </si>
  <si>
    <t>Engine Size Factor (calculated)</t>
  </si>
  <si>
    <t>Engine Subtotal</t>
  </si>
  <si>
    <t>4. Exhaust Aftertreatment</t>
  </si>
  <si>
    <t>Heat Insulation</t>
  </si>
  <si>
    <t>Miscellaneous components</t>
  </si>
  <si>
    <t>Muffler - 2-stroke expansion</t>
  </si>
  <si>
    <t>Muffler - 4-stroke or rotary</t>
  </si>
  <si>
    <t>O2 Sensor - standard</t>
  </si>
  <si>
    <t>O2 Sensor - Wideband</t>
  </si>
  <si>
    <t>Exhaust Aftertreatment Subtotal</t>
  </si>
  <si>
    <t>5. Electronics / Controls</t>
  </si>
  <si>
    <t>Alternator</t>
  </si>
  <si>
    <t>Battery: &gt; 30 Amp-hrs</t>
  </si>
  <si>
    <t>Battery: standard</t>
  </si>
  <si>
    <t>Electric Motor (electric/hybrid)</t>
  </si>
  <si>
    <t>Electronic Controller (electric/hybrid)</t>
  </si>
  <si>
    <t>Electronic Throttle Motor</t>
  </si>
  <si>
    <t>Engine Management System</t>
  </si>
  <si>
    <t>Generators (electric/hybrid)</t>
  </si>
  <si>
    <t>Ignition Controller</t>
  </si>
  <si>
    <t>Electronics/Controls Subtotal</t>
  </si>
  <si>
    <t>6. Noise Treatment</t>
  </si>
  <si>
    <t>Quantity (sq-ft)</t>
  </si>
  <si>
    <t>Insulation</t>
  </si>
  <si>
    <t>Insulation - composite</t>
  </si>
  <si>
    <t>Noise Treatment Subtotal</t>
  </si>
  <si>
    <t>Subsystem</t>
  </si>
  <si>
    <t>Technology Implementation Total Cost</t>
  </si>
  <si>
    <t>Engine Size   (SEE ENGINE SIZE FACTOR CALCULATION BELOW)</t>
  </si>
  <si>
    <t>Engine Size Factor Calculation</t>
  </si>
  <si>
    <t>A = Base Engine Displacement</t>
  </si>
  <si>
    <t>B= Your Engine Displacement</t>
  </si>
  <si>
    <t>[(-0.0005((B-A)^2)) + (0.6*(B-A))]</t>
  </si>
  <si>
    <t>O2 Sensor</t>
  </si>
  <si>
    <t>Miscellaneous</t>
  </si>
  <si>
    <t>Injectors</t>
  </si>
  <si>
    <t>Fuel Pump</t>
  </si>
  <si>
    <t>Battery</t>
  </si>
  <si>
    <t>Cost from supplied Engine Cost Index</t>
  </si>
  <si>
    <t>Cost from Cost Subtotals Worksheet</t>
  </si>
  <si>
    <t>Engine Size Factor</t>
  </si>
  <si>
    <t>Technology Implementation Cost Assessment - Cost Index Reference  (PROTECTED - Do Not Modify)</t>
  </si>
  <si>
    <t>Clean Snowmobile Challenge 2005</t>
  </si>
  <si>
    <t>CSC 2005 Technology Implementation Cost Assessment - Subtotals</t>
  </si>
  <si>
    <r>
      <t xml:space="preserve">CSC 2005 Technology Implementation Cost Assessment - Cost Totals Form </t>
    </r>
    <r>
      <rPr>
        <b/>
        <i/>
        <sz val="12"/>
        <rFont val="Arial"/>
        <family val="2"/>
      </rPr>
      <t xml:space="preserve">  (All cells are protected)</t>
    </r>
  </si>
  <si>
    <r>
      <t>CSC 2005 Technology Implementation Cost Assessment -Cost Subtotals Worksheet</t>
    </r>
    <r>
      <rPr>
        <b/>
        <sz val="12"/>
        <rFont val="Arial"/>
        <family val="2"/>
      </rPr>
      <t xml:space="preserve"> </t>
    </r>
    <r>
      <rPr>
        <b/>
        <i/>
        <sz val="12"/>
        <rFont val="Arial"/>
        <family val="2"/>
      </rPr>
      <t xml:space="preserve"> (cells that should remain unchanged are protected)                       </t>
    </r>
  </si>
</sst>
</file>

<file path=xl/styles.xml><?xml version="1.0" encoding="utf-8"?>
<styleSheet xmlns="http://schemas.openxmlformats.org/spreadsheetml/2006/main">
  <numFmts count="18">
    <numFmt numFmtId="5" formatCode="#,##0\ &quot;$&quot;_-;#,##0\ &quot;$&quot;\-"/>
    <numFmt numFmtId="6" formatCode="#,##0\ &quot;$&quot;_-;[Red]#,##0\ &quot;$&quot;\-"/>
    <numFmt numFmtId="7" formatCode="#,##0.00\ &quot;$&quot;_-;#,##0.00\ &quot;$&quot;\-"/>
    <numFmt numFmtId="8" formatCode="#,##0.00\ &quot;$&quot;_-;[Red]#,##0.00\ &quot;$&quot;\-"/>
    <numFmt numFmtId="42" formatCode="_-* #,##0\ &quot;$&quot;_-;_-* #,##0\ &quot;$&quot;\-;_-* &quot;-&quot;\ &quot;$&quot;_-;_-@_-"/>
    <numFmt numFmtId="41" formatCode="_-* #,##0\ _$_-;_-* #,##0\ _$\-;_-* &quot;-&quot;\ _$_-;_-@_-"/>
    <numFmt numFmtId="44" formatCode="_-* #,##0.00\ &quot;$&quot;_-;_-* #,##0.00\ &quot;$&quot;\-;_-* &quot;-&quot;??\ &quot;$&quot;_-;_-@_-"/>
    <numFmt numFmtId="43" formatCode="_-* #,##0.00\ _$_-;_-* #,##0.00\ _$\-;_-* &quot;-&quot;??\ _$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&quot;$&quot;* #,##0.0_);_(&quot;$&quot;* \(#,##0.0\);_(&quot;$&quot;* &quot;-&quot;??_);_(@_)"/>
    <numFmt numFmtId="173" formatCode="_(&quot;$&quot;* #,##0_);_(&quot;$&quot;* \(#,##0\);_(&quot;$&quot;* &quot;-&quot;??_);_(@_)"/>
  </numFmts>
  <fonts count="20">
    <font>
      <sz val="10"/>
      <name val="Arial"/>
      <family val="0"/>
    </font>
    <font>
      <sz val="10"/>
      <name val="Eurostile"/>
      <family val="2"/>
    </font>
    <font>
      <b/>
      <sz val="12"/>
      <name val="Eurostile"/>
      <family val="2"/>
    </font>
    <font>
      <b/>
      <sz val="14"/>
      <name val="Eurostile"/>
      <family val="2"/>
    </font>
    <font>
      <sz val="11"/>
      <name val="Eurostile"/>
      <family val="2"/>
    </font>
    <font>
      <i/>
      <sz val="10"/>
      <name val="Eurostile"/>
      <family val="2"/>
    </font>
    <font>
      <u val="single"/>
      <sz val="11"/>
      <name val="Eurostile"/>
      <family val="2"/>
    </font>
    <font>
      <b/>
      <u val="single"/>
      <sz val="11"/>
      <name val="Eurostile"/>
      <family val="2"/>
    </font>
    <font>
      <u val="single"/>
      <sz val="11"/>
      <name val="Arial"/>
      <family val="0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9"/>
      <name val="Arial"/>
      <family val="2"/>
    </font>
    <font>
      <b/>
      <sz val="10"/>
      <name val="Eurostile"/>
      <family val="2"/>
    </font>
    <font>
      <b/>
      <sz val="16"/>
      <color indexed="12"/>
      <name val="Arial"/>
      <family val="2"/>
    </font>
    <font>
      <sz val="10"/>
      <color indexed="12"/>
      <name val="Arial"/>
      <family val="2"/>
    </font>
    <font>
      <sz val="12"/>
      <color indexed="12"/>
      <name val="Arial"/>
      <family val="2"/>
    </font>
    <font>
      <b/>
      <u val="single"/>
      <sz val="14"/>
      <color indexed="12"/>
      <name val="Arial"/>
      <family val="2"/>
    </font>
    <font>
      <b/>
      <i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medium"/>
    </border>
    <border>
      <left style="thin"/>
      <right style="double"/>
      <top style="thin"/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 style="double">
        <color indexed="40"/>
      </left>
      <right>
        <color indexed="63"/>
      </right>
      <top style="medium">
        <color indexed="40"/>
      </top>
      <bottom style="double">
        <color indexed="40"/>
      </bottom>
    </border>
    <border>
      <left>
        <color indexed="63"/>
      </left>
      <right style="double">
        <color indexed="40"/>
      </right>
      <top style="medium">
        <color indexed="40"/>
      </top>
      <bottom style="double">
        <color indexed="40"/>
      </bottom>
    </border>
    <border>
      <left style="double">
        <color indexed="4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40"/>
      </right>
      <top>
        <color indexed="63"/>
      </top>
      <bottom>
        <color indexed="63"/>
      </bottom>
    </border>
    <border>
      <left style="double">
        <color indexed="40"/>
      </left>
      <right>
        <color indexed="63"/>
      </right>
      <top>
        <color indexed="63"/>
      </top>
      <bottom style="hair"/>
    </border>
    <border>
      <left>
        <color indexed="63"/>
      </left>
      <right style="double">
        <color indexed="40"/>
      </right>
      <top>
        <color indexed="63"/>
      </top>
      <bottom style="thin"/>
    </border>
    <border>
      <left style="double">
        <color indexed="40"/>
      </left>
      <right>
        <color indexed="63"/>
      </right>
      <top style="double">
        <color indexed="40"/>
      </top>
      <bottom>
        <color indexed="63"/>
      </bottom>
    </border>
    <border>
      <left>
        <color indexed="63"/>
      </left>
      <right style="double">
        <color indexed="40"/>
      </right>
      <top style="double">
        <color indexed="40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4" fillId="0" borderId="6" xfId="0" applyFont="1" applyBorder="1" applyAlignment="1">
      <alignment vertical="top" wrapText="1"/>
    </xf>
    <xf numFmtId="170" fontId="1" fillId="0" borderId="0" xfId="17" applyFont="1" applyAlignment="1">
      <alignment/>
    </xf>
    <xf numFmtId="170" fontId="5" fillId="0" borderId="7" xfId="17" applyFont="1" applyBorder="1" applyAlignment="1">
      <alignment horizontal="center"/>
    </xf>
    <xf numFmtId="170" fontId="1" fillId="0" borderId="8" xfId="17" applyFont="1" applyBorder="1" applyAlignment="1">
      <alignment vertical="top" wrapText="1"/>
    </xf>
    <xf numFmtId="170" fontId="1" fillId="0" borderId="9" xfId="17" applyFont="1" applyBorder="1" applyAlignment="1">
      <alignment vertical="top" wrapText="1"/>
    </xf>
    <xf numFmtId="170" fontId="5" fillId="0" borderId="10" xfId="17" applyFont="1" applyBorder="1" applyAlignment="1">
      <alignment horizontal="center"/>
    </xf>
    <xf numFmtId="170" fontId="1" fillId="0" borderId="11" xfId="17" applyFont="1" applyBorder="1" applyAlignment="1">
      <alignment vertical="top" wrapText="1"/>
    </xf>
    <xf numFmtId="170" fontId="1" fillId="0" borderId="12" xfId="17" applyFont="1" applyBorder="1" applyAlignment="1">
      <alignment vertical="top" wrapText="1"/>
    </xf>
    <xf numFmtId="0" fontId="4" fillId="0" borderId="3" xfId="0" applyFont="1" applyFill="1" applyBorder="1" applyAlignment="1">
      <alignment vertical="top" wrapText="1"/>
    </xf>
    <xf numFmtId="170" fontId="1" fillId="0" borderId="9" xfId="17" applyFont="1" applyFill="1" applyBorder="1" applyAlignment="1">
      <alignment vertical="top" wrapText="1"/>
    </xf>
    <xf numFmtId="0" fontId="4" fillId="0" borderId="5" xfId="0" applyFont="1" applyFill="1" applyBorder="1" applyAlignment="1">
      <alignment vertical="top" wrapText="1"/>
    </xf>
    <xf numFmtId="170" fontId="1" fillId="0" borderId="8" xfId="17" applyFont="1" applyFill="1" applyBorder="1" applyAlignment="1">
      <alignment vertical="top" wrapText="1"/>
    </xf>
    <xf numFmtId="0" fontId="4" fillId="0" borderId="13" xfId="0" applyFont="1" applyFill="1" applyBorder="1" applyAlignment="1">
      <alignment vertical="top" wrapText="1"/>
    </xf>
    <xf numFmtId="170" fontId="1" fillId="0" borderId="12" xfId="17" applyFont="1" applyFill="1" applyBorder="1" applyAlignment="1">
      <alignment vertical="top" wrapText="1"/>
    </xf>
    <xf numFmtId="0" fontId="4" fillId="0" borderId="4" xfId="0" applyFont="1" applyFill="1" applyBorder="1" applyAlignment="1">
      <alignment vertical="top" wrapText="1"/>
    </xf>
    <xf numFmtId="170" fontId="1" fillId="0" borderId="11" xfId="17" applyFont="1" applyFill="1" applyBorder="1" applyAlignment="1">
      <alignment vertical="top" wrapText="1"/>
    </xf>
    <xf numFmtId="0" fontId="4" fillId="0" borderId="14" xfId="0" applyFont="1" applyFill="1" applyBorder="1" applyAlignment="1">
      <alignment vertical="top" wrapText="1"/>
    </xf>
    <xf numFmtId="170" fontId="1" fillId="0" borderId="15" xfId="17" applyFont="1" applyFill="1" applyBorder="1" applyAlignment="1">
      <alignment vertical="top" wrapText="1"/>
    </xf>
    <xf numFmtId="170" fontId="1" fillId="0" borderId="16" xfId="17" applyFont="1" applyBorder="1" applyAlignment="1">
      <alignment vertical="top" wrapText="1"/>
    </xf>
    <xf numFmtId="170" fontId="4" fillId="0" borderId="0" xfId="17" applyFont="1" applyFill="1" applyBorder="1" applyAlignment="1">
      <alignment horizontal="left" vertical="top" wrapText="1"/>
    </xf>
    <xf numFmtId="172" fontId="1" fillId="0" borderId="11" xfId="17" applyNumberFormat="1" applyFont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173" fontId="1" fillId="0" borderId="15" xfId="17" applyNumberFormat="1" applyFont="1" applyBorder="1" applyAlignment="1">
      <alignment vertical="top" wrapText="1"/>
    </xf>
    <xf numFmtId="173" fontId="1" fillId="0" borderId="12" xfId="17" applyNumberFormat="1" applyFont="1" applyFill="1" applyBorder="1" applyAlignment="1">
      <alignment vertical="top" wrapText="1"/>
    </xf>
    <xf numFmtId="173" fontId="1" fillId="0" borderId="11" xfId="17" applyNumberFormat="1" applyFont="1" applyFill="1" applyBorder="1" applyAlignment="1">
      <alignment vertical="top" wrapText="1"/>
    </xf>
    <xf numFmtId="0" fontId="9" fillId="0" borderId="0" xfId="0" applyFont="1" applyBorder="1" applyAlignment="1">
      <alignment horizontal="center" vertical="top"/>
    </xf>
    <xf numFmtId="0" fontId="0" fillId="0" borderId="0" xfId="0" applyBorder="1" applyAlignment="1">
      <alignment/>
    </xf>
    <xf numFmtId="0" fontId="0" fillId="0" borderId="0" xfId="0" applyBorder="1" applyAlignment="1">
      <alignment vertical="top" wrapText="1"/>
    </xf>
    <xf numFmtId="0" fontId="0" fillId="0" borderId="17" xfId="0" applyBorder="1" applyAlignment="1">
      <alignment/>
    </xf>
    <xf numFmtId="0" fontId="0" fillId="0" borderId="18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0" fillId="0" borderId="12" xfId="0" applyBorder="1" applyAlignment="1">
      <alignment/>
    </xf>
    <xf numFmtId="0" fontId="10" fillId="0" borderId="0" xfId="0" applyFont="1" applyBorder="1" applyAlignment="1">
      <alignment horizontal="left" vertical="top" wrapText="1"/>
    </xf>
    <xf numFmtId="0" fontId="0" fillId="0" borderId="20" xfId="0" applyBorder="1" applyAlignment="1">
      <alignment vertical="top" wrapText="1"/>
    </xf>
    <xf numFmtId="0" fontId="11" fillId="0" borderId="21" xfId="0" applyFont="1" applyBorder="1" applyAlignment="1">
      <alignment horizontal="center" vertical="top" wrapText="1"/>
    </xf>
    <xf numFmtId="0" fontId="11" fillId="0" borderId="22" xfId="0" applyFont="1" applyBorder="1" applyAlignment="1">
      <alignment horizontal="center" vertical="top" wrapText="1"/>
    </xf>
    <xf numFmtId="0" fontId="11" fillId="0" borderId="23" xfId="0" applyFont="1" applyBorder="1" applyAlignment="1">
      <alignment horizontal="center" vertical="top" wrapText="1"/>
    </xf>
    <xf numFmtId="0" fontId="0" fillId="0" borderId="24" xfId="0" applyBorder="1" applyAlignment="1">
      <alignment horizontal="right" vertical="top" wrapText="1"/>
    </xf>
    <xf numFmtId="0" fontId="0" fillId="0" borderId="25" xfId="0" applyBorder="1" applyAlignment="1">
      <alignment vertical="top" wrapText="1"/>
    </xf>
    <xf numFmtId="173" fontId="0" fillId="2" borderId="12" xfId="17" applyNumberFormat="1" applyFill="1" applyBorder="1" applyAlignment="1">
      <alignment vertical="top" wrapText="1"/>
    </xf>
    <xf numFmtId="173" fontId="0" fillId="0" borderId="12" xfId="17" applyNumberFormat="1" applyBorder="1" applyAlignment="1">
      <alignment vertical="top" wrapText="1"/>
    </xf>
    <xf numFmtId="0" fontId="0" fillId="0" borderId="26" xfId="0" applyBorder="1" applyAlignment="1">
      <alignment horizontal="right" vertical="top" wrapText="1"/>
    </xf>
    <xf numFmtId="0" fontId="0" fillId="0" borderId="27" xfId="0" applyBorder="1" applyAlignment="1">
      <alignment vertical="top" wrapText="1"/>
    </xf>
    <xf numFmtId="173" fontId="0" fillId="2" borderId="11" xfId="17" applyNumberFormat="1" applyFill="1" applyBorder="1" applyAlignment="1">
      <alignment vertical="top" wrapText="1"/>
    </xf>
    <xf numFmtId="173" fontId="0" fillId="0" borderId="11" xfId="17" applyNumberFormat="1" applyBorder="1" applyAlignment="1">
      <alignment vertical="top" wrapText="1"/>
    </xf>
    <xf numFmtId="173" fontId="0" fillId="2" borderId="23" xfId="17" applyNumberFormat="1" applyFill="1" applyBorder="1" applyAlignment="1">
      <alignment vertical="top" wrapText="1"/>
    </xf>
    <xf numFmtId="173" fontId="0" fillId="2" borderId="27" xfId="17" applyNumberFormat="1" applyFill="1" applyBorder="1" applyAlignment="1">
      <alignment vertical="top" wrapText="1"/>
    </xf>
    <xf numFmtId="173" fontId="0" fillId="0" borderId="23" xfId="17" applyNumberFormat="1" applyBorder="1" applyAlignment="1">
      <alignment vertical="top" wrapText="1"/>
    </xf>
    <xf numFmtId="0" fontId="12" fillId="0" borderId="28" xfId="0" applyFont="1" applyBorder="1" applyAlignment="1">
      <alignment vertical="top" wrapText="1"/>
    </xf>
    <xf numFmtId="0" fontId="13" fillId="0" borderId="0" xfId="0" applyFont="1" applyBorder="1" applyAlignment="1">
      <alignment horizontal="right" vertical="top" wrapText="1"/>
    </xf>
    <xf numFmtId="0" fontId="13" fillId="0" borderId="29" xfId="0" applyFont="1" applyBorder="1" applyAlignment="1">
      <alignment horizontal="right" vertical="top" wrapText="1"/>
    </xf>
    <xf numFmtId="173" fontId="0" fillId="0" borderId="30" xfId="17" applyNumberFormat="1" applyBorder="1" applyAlignment="1">
      <alignment vertical="top" wrapText="1"/>
    </xf>
    <xf numFmtId="0" fontId="0" fillId="0" borderId="23" xfId="0" applyBorder="1" applyAlignment="1">
      <alignment/>
    </xf>
    <xf numFmtId="0" fontId="0" fillId="0" borderId="21" xfId="0" applyBorder="1" applyAlignment="1">
      <alignment horizontal="center" vertical="top" wrapText="1"/>
    </xf>
    <xf numFmtId="0" fontId="0" fillId="0" borderId="31" xfId="0" applyBorder="1" applyAlignment="1">
      <alignment vertical="top" wrapText="1"/>
    </xf>
    <xf numFmtId="0" fontId="0" fillId="0" borderId="0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173" fontId="0" fillId="0" borderId="25" xfId="17" applyNumberFormat="1" applyBorder="1" applyAlignment="1">
      <alignment vertical="top" wrapText="1"/>
    </xf>
    <xf numFmtId="0" fontId="0" fillId="2" borderId="12" xfId="0" applyFill="1" applyBorder="1" applyAlignment="1">
      <alignment vertical="top" wrapText="1"/>
    </xf>
    <xf numFmtId="173" fontId="0" fillId="0" borderId="27" xfId="17" applyNumberFormat="1" applyBorder="1" applyAlignment="1">
      <alignment vertical="top" wrapText="1"/>
    </xf>
    <xf numFmtId="0" fontId="0" fillId="2" borderId="11" xfId="0" applyFill="1" applyBorder="1" applyAlignment="1">
      <alignment vertical="top" wrapText="1"/>
    </xf>
    <xf numFmtId="173" fontId="0" fillId="0" borderId="22" xfId="17" applyNumberFormat="1" applyBorder="1" applyAlignment="1">
      <alignment vertical="top" wrapText="1"/>
    </xf>
    <xf numFmtId="0" fontId="0" fillId="2" borderId="23" xfId="0" applyFill="1" applyBorder="1" applyAlignment="1">
      <alignment vertical="top" wrapText="1"/>
    </xf>
    <xf numFmtId="0" fontId="0" fillId="0" borderId="28" xfId="0" applyBorder="1" applyAlignment="1">
      <alignment vertical="top" wrapText="1"/>
    </xf>
    <xf numFmtId="0" fontId="0" fillId="0" borderId="21" xfId="0" applyFont="1" applyBorder="1" applyAlignment="1">
      <alignment horizontal="right" vertical="top" wrapText="1"/>
    </xf>
    <xf numFmtId="0" fontId="0" fillId="0" borderId="21" xfId="0" applyBorder="1" applyAlignment="1">
      <alignment vertical="top" wrapText="1"/>
    </xf>
    <xf numFmtId="0" fontId="0" fillId="0" borderId="18" xfId="0" applyBorder="1" applyAlignment="1">
      <alignment/>
    </xf>
    <xf numFmtId="0" fontId="0" fillId="0" borderId="0" xfId="0" applyFont="1" applyBorder="1" applyAlignment="1">
      <alignment horizontal="right" vertical="top" wrapText="1"/>
    </xf>
    <xf numFmtId="0" fontId="10" fillId="0" borderId="0" xfId="0" applyFont="1" applyBorder="1" applyAlignment="1">
      <alignment vertical="top" wrapText="1"/>
    </xf>
    <xf numFmtId="0" fontId="0" fillId="0" borderId="28" xfId="0" applyBorder="1" applyAlignment="1">
      <alignment horizontal="right" vertical="top" wrapText="1"/>
    </xf>
    <xf numFmtId="0" fontId="0" fillId="0" borderId="21" xfId="0" applyBorder="1" applyAlignment="1">
      <alignment horizontal="right" vertical="top" wrapText="1"/>
    </xf>
    <xf numFmtId="0" fontId="0" fillId="0" borderId="18" xfId="0" applyBorder="1" applyAlignment="1">
      <alignment horizontal="right" vertical="top" wrapText="1"/>
    </xf>
    <xf numFmtId="0" fontId="0" fillId="0" borderId="32" xfId="0" applyBorder="1" applyAlignment="1">
      <alignment horizontal="right" vertical="top" wrapText="1"/>
    </xf>
    <xf numFmtId="173" fontId="0" fillId="2" borderId="22" xfId="17" applyNumberFormat="1" applyFill="1" applyBorder="1" applyAlignment="1">
      <alignment vertical="top" wrapText="1"/>
    </xf>
    <xf numFmtId="173" fontId="0" fillId="0" borderId="27" xfId="17" applyNumberFormat="1" applyFill="1" applyBorder="1" applyAlignment="1">
      <alignment vertical="top" wrapText="1"/>
    </xf>
    <xf numFmtId="173" fontId="0" fillId="2" borderId="25" xfId="17" applyNumberFormat="1" applyFill="1" applyBorder="1" applyAlignment="1">
      <alignment vertical="top" wrapText="1"/>
    </xf>
    <xf numFmtId="170" fontId="0" fillId="0" borderId="27" xfId="17" applyBorder="1" applyAlignment="1">
      <alignment vertical="top" wrapText="1"/>
    </xf>
    <xf numFmtId="173" fontId="0" fillId="2" borderId="12" xfId="17" applyNumberFormat="1" applyFont="1" applyFill="1" applyBorder="1" applyAlignment="1">
      <alignment vertical="top" wrapText="1"/>
    </xf>
    <xf numFmtId="0" fontId="14" fillId="0" borderId="0" xfId="0" applyFont="1" applyAlignment="1">
      <alignment/>
    </xf>
    <xf numFmtId="0" fontId="0" fillId="0" borderId="4" xfId="0" applyBorder="1" applyAlignment="1">
      <alignment vertical="top" wrapText="1"/>
    </xf>
    <xf numFmtId="0" fontId="0" fillId="0" borderId="30" xfId="0" applyBorder="1" applyAlignment="1">
      <alignment vertical="top" wrapText="1"/>
    </xf>
    <xf numFmtId="0" fontId="0" fillId="0" borderId="4" xfId="0" applyBorder="1" applyAlignment="1">
      <alignment/>
    </xf>
    <xf numFmtId="0" fontId="0" fillId="0" borderId="0" xfId="0" applyBorder="1" applyAlignment="1">
      <alignment horizontal="right" vertical="top" wrapText="1"/>
    </xf>
    <xf numFmtId="0" fontId="15" fillId="0" borderId="33" xfId="0" applyFont="1" applyBorder="1" applyAlignment="1">
      <alignment/>
    </xf>
    <xf numFmtId="170" fontId="15" fillId="0" borderId="34" xfId="17" applyFont="1" applyBorder="1" applyAlignment="1">
      <alignment/>
    </xf>
    <xf numFmtId="0" fontId="16" fillId="0" borderId="35" xfId="0" applyFont="1" applyBorder="1" applyAlignment="1">
      <alignment/>
    </xf>
    <xf numFmtId="0" fontId="16" fillId="0" borderId="36" xfId="0" applyFont="1" applyBorder="1" applyAlignment="1">
      <alignment/>
    </xf>
    <xf numFmtId="0" fontId="17" fillId="0" borderId="37" xfId="0" applyFont="1" applyBorder="1" applyAlignment="1">
      <alignment horizontal="left"/>
    </xf>
    <xf numFmtId="170" fontId="16" fillId="0" borderId="38" xfId="17" applyFont="1" applyBorder="1" applyAlignment="1">
      <alignment/>
    </xf>
    <xf numFmtId="0" fontId="17" fillId="0" borderId="35" xfId="0" applyFont="1" applyBorder="1" applyAlignment="1">
      <alignment horizontal="left"/>
    </xf>
    <xf numFmtId="170" fontId="16" fillId="0" borderId="36" xfId="17" applyFont="1" applyBorder="1" applyAlignment="1">
      <alignment/>
    </xf>
    <xf numFmtId="0" fontId="16" fillId="0" borderId="0" xfId="0" applyFont="1" applyAlignment="1">
      <alignment vertical="top" wrapText="1"/>
    </xf>
    <xf numFmtId="0" fontId="18" fillId="0" borderId="39" xfId="0" applyFont="1" applyBorder="1" applyAlignment="1">
      <alignment horizontal="left"/>
    </xf>
    <xf numFmtId="0" fontId="18" fillId="0" borderId="40" xfId="0" applyFont="1" applyBorder="1" applyAlignment="1">
      <alignment horizontal="center"/>
    </xf>
    <xf numFmtId="0" fontId="0" fillId="0" borderId="25" xfId="0" applyBorder="1" applyAlignment="1" applyProtection="1">
      <alignment vertical="top" wrapText="1"/>
      <protection locked="0"/>
    </xf>
    <xf numFmtId="0" fontId="0" fillId="0" borderId="27" xfId="0" applyBorder="1" applyAlignment="1" applyProtection="1">
      <alignment vertical="top" wrapText="1"/>
      <protection locked="0"/>
    </xf>
    <xf numFmtId="173" fontId="0" fillId="0" borderId="11" xfId="17" applyNumberFormat="1" applyBorder="1" applyAlignment="1" applyProtection="1">
      <alignment vertical="top" wrapText="1"/>
      <protection locked="0"/>
    </xf>
    <xf numFmtId="0" fontId="0" fillId="0" borderId="22" xfId="0" applyBorder="1" applyAlignment="1" applyProtection="1">
      <alignment vertical="top" wrapText="1"/>
      <protection locked="0"/>
    </xf>
    <xf numFmtId="0" fontId="0" fillId="0" borderId="11" xfId="0" applyBorder="1" applyAlignment="1" applyProtection="1">
      <alignment vertical="top" wrapText="1"/>
      <protection locked="0"/>
    </xf>
    <xf numFmtId="173" fontId="0" fillId="0" borderId="22" xfId="17" applyNumberFormat="1" applyBorder="1" applyAlignment="1" applyProtection="1">
      <alignment vertical="top" wrapText="1"/>
      <protection locked="0"/>
    </xf>
    <xf numFmtId="173" fontId="0" fillId="0" borderId="23" xfId="17" applyNumberFormat="1" applyBorder="1" applyAlignment="1" applyProtection="1">
      <alignment vertical="top" wrapText="1"/>
      <protection locked="0"/>
    </xf>
    <xf numFmtId="173" fontId="0" fillId="0" borderId="12" xfId="17" applyNumberFormat="1" applyBorder="1" applyAlignment="1" applyProtection="1">
      <alignment vertical="top" wrapText="1"/>
      <protection locked="0"/>
    </xf>
    <xf numFmtId="173" fontId="0" fillId="0" borderId="27" xfId="17" applyNumberFormat="1" applyFill="1" applyBorder="1" applyAlignment="1" applyProtection="1">
      <alignment vertical="top" wrapText="1"/>
      <protection/>
    </xf>
    <xf numFmtId="173" fontId="0" fillId="0" borderId="27" xfId="17" applyNumberFormat="1" applyBorder="1" applyAlignment="1" applyProtection="1">
      <alignment vertical="top" wrapText="1"/>
      <protection/>
    </xf>
    <xf numFmtId="173" fontId="0" fillId="0" borderId="11" xfId="17" applyNumberFormat="1" applyBorder="1" applyAlignment="1" applyProtection="1">
      <alignment vertical="top" wrapText="1"/>
      <protection/>
    </xf>
    <xf numFmtId="170" fontId="7" fillId="0" borderId="3" xfId="17" applyFont="1" applyBorder="1" applyAlignment="1">
      <alignment horizontal="center"/>
    </xf>
    <xf numFmtId="170" fontId="7" fillId="0" borderId="41" xfId="17" applyFont="1" applyBorder="1" applyAlignment="1">
      <alignment horizontal="center"/>
    </xf>
    <xf numFmtId="170" fontId="7" fillId="0" borderId="0" xfId="17" applyFont="1" applyBorder="1" applyAlignment="1">
      <alignment horizontal="center"/>
    </xf>
    <xf numFmtId="0" fontId="13" fillId="0" borderId="0" xfId="0" applyFont="1" applyBorder="1" applyAlignment="1">
      <alignment horizontal="right" vertical="top" wrapText="1"/>
    </xf>
    <xf numFmtId="0" fontId="13" fillId="0" borderId="29" xfId="0" applyFont="1" applyBorder="1" applyAlignment="1">
      <alignment horizontal="right" vertical="top" wrapText="1"/>
    </xf>
    <xf numFmtId="0" fontId="10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/>
    </xf>
    <xf numFmtId="0" fontId="9" fillId="0" borderId="0" xfId="0" applyFont="1" applyBorder="1" applyAlignment="1">
      <alignment horizontal="center" vertical="top"/>
    </xf>
    <xf numFmtId="0" fontId="9" fillId="0" borderId="0" xfId="0" applyFont="1" applyBorder="1" applyAlignment="1">
      <alignment horizontal="left" vertical="top" wrapText="1"/>
    </xf>
    <xf numFmtId="173" fontId="0" fillId="0" borderId="27" xfId="17" applyNumberFormat="1" applyFont="1" applyFill="1" applyBorder="1" applyAlignment="1" applyProtection="1">
      <alignment vertical="top" wrapText="1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2"/>
  <sheetViews>
    <sheetView zoomScale="80" zoomScaleNormal="80" workbookViewId="0" topLeftCell="A1">
      <selection activeCell="E11" sqref="E11"/>
    </sheetView>
  </sheetViews>
  <sheetFormatPr defaultColWidth="11.421875" defaultRowHeight="12.75"/>
  <cols>
    <col min="1" max="1" width="18.421875" style="1" customWidth="1"/>
    <col min="2" max="2" width="15.8515625" style="15" customWidth="1"/>
    <col min="3" max="3" width="15.8515625" style="1" customWidth="1"/>
    <col min="4" max="4" width="17.00390625" style="15" customWidth="1"/>
    <col min="5" max="5" width="16.00390625" style="1" customWidth="1"/>
    <col min="6" max="6" width="16.140625" style="15" customWidth="1"/>
    <col min="7" max="7" width="16.8515625" style="1" customWidth="1"/>
    <col min="8" max="8" width="18.28125" style="15" customWidth="1"/>
    <col min="9" max="9" width="18.28125" style="1" customWidth="1"/>
    <col min="10" max="10" width="16.140625" style="15" customWidth="1"/>
    <col min="11" max="11" width="16.140625" style="1" customWidth="1"/>
    <col min="12" max="12" width="16.421875" style="15" customWidth="1"/>
    <col min="13" max="13" width="16.421875" style="1" customWidth="1"/>
    <col min="14" max="15" width="16.140625" style="1" customWidth="1"/>
    <col min="16" max="19" width="9.140625" style="1" customWidth="1"/>
    <col min="20" max="16384" width="9.140625" style="0" customWidth="1"/>
  </cols>
  <sheetData>
    <row r="1" ht="18">
      <c r="A1" s="4" t="s">
        <v>110</v>
      </c>
    </row>
    <row r="2" ht="15.75">
      <c r="A2" s="5" t="s">
        <v>109</v>
      </c>
    </row>
    <row r="3" ht="12.75">
      <c r="S3"/>
    </row>
    <row r="4" spans="1:18" s="9" customFormat="1" ht="15">
      <c r="A4" s="122" t="s">
        <v>0</v>
      </c>
      <c r="B4" s="122"/>
      <c r="C4" s="120" t="s">
        <v>1</v>
      </c>
      <c r="D4" s="121"/>
      <c r="E4" s="122" t="s">
        <v>2</v>
      </c>
      <c r="F4" s="122"/>
      <c r="G4" s="120" t="s">
        <v>3</v>
      </c>
      <c r="H4" s="121"/>
      <c r="I4" s="120" t="s">
        <v>4</v>
      </c>
      <c r="J4" s="121"/>
      <c r="K4" s="122" t="s">
        <v>5</v>
      </c>
      <c r="L4" s="122"/>
      <c r="M4" s="8"/>
      <c r="N4" s="8"/>
      <c r="O4" s="8"/>
      <c r="P4" s="8"/>
      <c r="Q4" s="8"/>
      <c r="R4" s="8"/>
    </row>
    <row r="5" spans="1:19" ht="13.5" thickBot="1">
      <c r="A5" s="6" t="s">
        <v>9</v>
      </c>
      <c r="B5" s="19" t="s">
        <v>10</v>
      </c>
      <c r="C5" s="7" t="s">
        <v>9</v>
      </c>
      <c r="D5" s="16" t="s">
        <v>10</v>
      </c>
      <c r="E5" s="6" t="s">
        <v>9</v>
      </c>
      <c r="F5" s="19" t="s">
        <v>42</v>
      </c>
      <c r="G5" s="7" t="s">
        <v>9</v>
      </c>
      <c r="H5" s="16" t="s">
        <v>10</v>
      </c>
      <c r="I5" s="7" t="s">
        <v>9</v>
      </c>
      <c r="J5" s="16" t="s">
        <v>10</v>
      </c>
      <c r="K5" s="6" t="s">
        <v>9</v>
      </c>
      <c r="L5" s="19" t="s">
        <v>10</v>
      </c>
      <c r="S5"/>
    </row>
    <row r="6" spans="1:18" s="3" customFormat="1" ht="117.75" customHeight="1">
      <c r="A6" s="10" t="s">
        <v>6</v>
      </c>
      <c r="B6" s="32" t="s">
        <v>32</v>
      </c>
      <c r="C6" s="22" t="s">
        <v>11</v>
      </c>
      <c r="D6" s="23">
        <v>8</v>
      </c>
      <c r="E6" s="35" t="s">
        <v>44</v>
      </c>
      <c r="F6" s="38">
        <v>250</v>
      </c>
      <c r="G6" s="11" t="s">
        <v>16</v>
      </c>
      <c r="H6" s="18" t="s">
        <v>33</v>
      </c>
      <c r="I6" s="22" t="s">
        <v>22</v>
      </c>
      <c r="J6" s="23">
        <v>125</v>
      </c>
      <c r="K6" s="33" t="s">
        <v>39</v>
      </c>
      <c r="L6" s="27">
        <v>1.5</v>
      </c>
      <c r="M6" s="2"/>
      <c r="N6" s="2"/>
      <c r="O6" s="2"/>
      <c r="P6" s="2"/>
      <c r="Q6" s="2"/>
      <c r="R6" s="2"/>
    </row>
    <row r="7" spans="1:18" s="3" customFormat="1" ht="116.25" customHeight="1">
      <c r="A7" s="12" t="s">
        <v>7</v>
      </c>
      <c r="B7" s="21" t="s">
        <v>32</v>
      </c>
      <c r="C7" s="13" t="s">
        <v>12</v>
      </c>
      <c r="D7" s="17" t="s">
        <v>31</v>
      </c>
      <c r="E7" s="28" t="s">
        <v>45</v>
      </c>
      <c r="F7" s="39">
        <v>350</v>
      </c>
      <c r="G7" s="24" t="s">
        <v>17</v>
      </c>
      <c r="H7" s="25">
        <v>10</v>
      </c>
      <c r="I7" s="24" t="s">
        <v>21</v>
      </c>
      <c r="J7" s="25">
        <v>50</v>
      </c>
      <c r="K7" s="12" t="s">
        <v>40</v>
      </c>
      <c r="L7" s="20">
        <v>3.5</v>
      </c>
      <c r="M7" s="2"/>
      <c r="N7" s="2"/>
      <c r="O7" s="2"/>
      <c r="P7" s="2"/>
      <c r="Q7" s="2"/>
      <c r="R7" s="2"/>
    </row>
    <row r="8" spans="1:18" s="3" customFormat="1" ht="76.5">
      <c r="A8" s="28" t="s">
        <v>26</v>
      </c>
      <c r="B8" s="29">
        <v>40</v>
      </c>
      <c r="C8" s="24" t="s">
        <v>13</v>
      </c>
      <c r="D8" s="25">
        <v>10</v>
      </c>
      <c r="E8" s="28" t="s">
        <v>41</v>
      </c>
      <c r="F8" s="29" t="s">
        <v>43</v>
      </c>
      <c r="G8" s="24" t="s">
        <v>19</v>
      </c>
      <c r="H8" s="25">
        <v>95</v>
      </c>
      <c r="I8" s="13" t="s">
        <v>27</v>
      </c>
      <c r="J8" s="17" t="s">
        <v>34</v>
      </c>
      <c r="K8" s="12"/>
      <c r="L8" s="20"/>
      <c r="M8" s="2"/>
      <c r="N8" s="2"/>
      <c r="O8" s="2"/>
      <c r="P8" s="2"/>
      <c r="Q8" s="2"/>
      <c r="R8" s="2"/>
    </row>
    <row r="9" spans="1:18" s="3" customFormat="1" ht="66.75" customHeight="1">
      <c r="A9" s="10"/>
      <c r="B9" s="21"/>
      <c r="C9" s="11" t="s">
        <v>14</v>
      </c>
      <c r="D9" s="18">
        <v>26</v>
      </c>
      <c r="E9" s="36" t="s">
        <v>46</v>
      </c>
      <c r="F9" s="37">
        <v>45</v>
      </c>
      <c r="G9" s="22" t="s">
        <v>18</v>
      </c>
      <c r="H9" s="23">
        <v>110</v>
      </c>
      <c r="I9" s="11" t="s">
        <v>28</v>
      </c>
      <c r="J9" s="18" t="s">
        <v>34</v>
      </c>
      <c r="K9" s="10"/>
      <c r="L9" s="21"/>
      <c r="M9" s="2"/>
      <c r="N9" s="2"/>
      <c r="O9" s="2"/>
      <c r="P9" s="2"/>
      <c r="Q9" s="2"/>
      <c r="R9" s="2"/>
    </row>
    <row r="10" spans="1:18" s="9" customFormat="1" ht="15">
      <c r="A10" s="122" t="s">
        <v>0</v>
      </c>
      <c r="B10" s="122"/>
      <c r="C10" s="120" t="s">
        <v>1</v>
      </c>
      <c r="D10" s="121"/>
      <c r="E10" s="122" t="s">
        <v>2</v>
      </c>
      <c r="F10" s="122"/>
      <c r="G10" s="120" t="s">
        <v>3</v>
      </c>
      <c r="H10" s="121"/>
      <c r="I10" s="120" t="s">
        <v>4</v>
      </c>
      <c r="J10" s="121"/>
      <c r="K10" s="122" t="s">
        <v>5</v>
      </c>
      <c r="L10" s="122"/>
      <c r="M10" s="8"/>
      <c r="N10" s="8"/>
      <c r="O10" s="8"/>
      <c r="P10" s="8"/>
      <c r="Q10" s="8"/>
      <c r="R10" s="8"/>
    </row>
    <row r="11" spans="1:19" ht="13.5" thickBot="1">
      <c r="A11" s="6" t="s">
        <v>9</v>
      </c>
      <c r="B11" s="19" t="s">
        <v>10</v>
      </c>
      <c r="C11" s="7" t="s">
        <v>9</v>
      </c>
      <c r="D11" s="16" t="s">
        <v>10</v>
      </c>
      <c r="E11" s="6" t="s">
        <v>9</v>
      </c>
      <c r="F11" s="19" t="s">
        <v>10</v>
      </c>
      <c r="G11" s="7" t="s">
        <v>9</v>
      </c>
      <c r="H11" s="16" t="s">
        <v>10</v>
      </c>
      <c r="I11" s="7" t="s">
        <v>9</v>
      </c>
      <c r="J11" s="16" t="s">
        <v>10</v>
      </c>
      <c r="K11" s="6" t="s">
        <v>9</v>
      </c>
      <c r="L11" s="19" t="s">
        <v>10</v>
      </c>
      <c r="S11"/>
    </row>
    <row r="12" spans="1:18" s="3" customFormat="1" ht="174" customHeight="1">
      <c r="A12" s="10"/>
      <c r="B12" s="21"/>
      <c r="C12" s="22" t="s">
        <v>35</v>
      </c>
      <c r="D12" s="23">
        <v>60</v>
      </c>
      <c r="E12" s="28" t="s">
        <v>96</v>
      </c>
      <c r="F12" s="29" t="s">
        <v>47</v>
      </c>
      <c r="G12" s="11" t="s">
        <v>20</v>
      </c>
      <c r="H12" s="18" t="s">
        <v>34</v>
      </c>
      <c r="I12" s="11" t="s">
        <v>23</v>
      </c>
      <c r="J12" s="18" t="s">
        <v>34</v>
      </c>
      <c r="K12" s="10"/>
      <c r="L12" s="21"/>
      <c r="M12" s="2"/>
      <c r="N12" s="2"/>
      <c r="O12" s="2"/>
      <c r="P12" s="2"/>
      <c r="Q12" s="2"/>
      <c r="R12" s="2"/>
    </row>
    <row r="13" spans="1:18" s="3" customFormat="1" ht="104.25" customHeight="1">
      <c r="A13" s="12"/>
      <c r="B13" s="20"/>
      <c r="C13" s="26" t="s">
        <v>36</v>
      </c>
      <c r="D13" s="25">
        <v>105</v>
      </c>
      <c r="E13" s="12"/>
      <c r="F13" s="34"/>
      <c r="G13" s="24" t="s">
        <v>38</v>
      </c>
      <c r="H13" s="25">
        <v>25</v>
      </c>
      <c r="I13" s="24" t="s">
        <v>29</v>
      </c>
      <c r="J13" s="25">
        <v>8</v>
      </c>
      <c r="K13" s="12"/>
      <c r="L13" s="20"/>
      <c r="M13" s="2"/>
      <c r="N13" s="2"/>
      <c r="O13" s="2"/>
      <c r="P13" s="2"/>
      <c r="Q13" s="2"/>
      <c r="R13" s="2"/>
    </row>
    <row r="14" spans="1:18" s="3" customFormat="1" ht="97.5" customHeight="1">
      <c r="A14" s="12"/>
      <c r="B14" s="20"/>
      <c r="C14" s="24" t="s">
        <v>15</v>
      </c>
      <c r="D14" s="25">
        <v>25</v>
      </c>
      <c r="E14" s="12"/>
      <c r="F14" s="20"/>
      <c r="G14" s="24" t="s">
        <v>37</v>
      </c>
      <c r="H14" s="25">
        <v>40</v>
      </c>
      <c r="I14" s="13" t="s">
        <v>30</v>
      </c>
      <c r="J14" s="17" t="s">
        <v>34</v>
      </c>
      <c r="K14" s="12"/>
      <c r="L14" s="20"/>
      <c r="M14" s="2"/>
      <c r="N14" s="2"/>
      <c r="O14" s="2"/>
      <c r="P14" s="2"/>
      <c r="Q14" s="2"/>
      <c r="R14" s="2"/>
    </row>
    <row r="15" spans="1:18" s="3" customFormat="1" ht="94.5" customHeight="1">
      <c r="A15" s="12"/>
      <c r="B15" s="20"/>
      <c r="C15" s="26" t="s">
        <v>8</v>
      </c>
      <c r="D15" s="25">
        <v>40</v>
      </c>
      <c r="E15" s="12"/>
      <c r="F15" s="20"/>
      <c r="G15" s="13"/>
      <c r="H15" s="17"/>
      <c r="I15" s="13" t="s">
        <v>24</v>
      </c>
      <c r="J15" s="18" t="s">
        <v>34</v>
      </c>
      <c r="K15" s="12"/>
      <c r="L15" s="20"/>
      <c r="M15" s="2"/>
      <c r="N15" s="2"/>
      <c r="O15" s="2"/>
      <c r="P15" s="2"/>
      <c r="Q15" s="2"/>
      <c r="R15" s="2"/>
    </row>
    <row r="16" spans="1:19" ht="28.5">
      <c r="A16" s="10"/>
      <c r="B16" s="21"/>
      <c r="C16" s="14"/>
      <c r="D16" s="18"/>
      <c r="E16" s="10"/>
      <c r="F16" s="21"/>
      <c r="G16" s="11"/>
      <c r="H16" s="18"/>
      <c r="I16" s="30" t="s">
        <v>25</v>
      </c>
      <c r="J16" s="31">
        <v>8</v>
      </c>
      <c r="K16" s="10"/>
      <c r="L16" s="21"/>
      <c r="Q16"/>
      <c r="R16"/>
      <c r="S16"/>
    </row>
    <row r="17" ht="12.75">
      <c r="S17"/>
    </row>
    <row r="18" spans="1:19" ht="12.75">
      <c r="A18" s="93" t="s">
        <v>97</v>
      </c>
      <c r="S18"/>
    </row>
    <row r="19" spans="1:19" ht="12.75">
      <c r="A19" s="1" t="s">
        <v>98</v>
      </c>
      <c r="S19"/>
    </row>
    <row r="20" ht="12.75">
      <c r="A20" s="1" t="s">
        <v>99</v>
      </c>
    </row>
    <row r="21" ht="12.75">
      <c r="A21" s="1" t="s">
        <v>100</v>
      </c>
    </row>
    <row r="22" ht="12.75">
      <c r="A22" s="1">
        <f>(-0.0005*(600-300)^2)+(0.6*(600-300))</f>
        <v>135</v>
      </c>
    </row>
  </sheetData>
  <mergeCells count="12">
    <mergeCell ref="G4:H4"/>
    <mergeCell ref="A4:B4"/>
    <mergeCell ref="I10:J10"/>
    <mergeCell ref="I4:J4"/>
    <mergeCell ref="K4:L4"/>
    <mergeCell ref="A10:B10"/>
    <mergeCell ref="C10:D10"/>
    <mergeCell ref="E10:F10"/>
    <mergeCell ref="G10:H10"/>
    <mergeCell ref="K10:L10"/>
    <mergeCell ref="C4:D4"/>
    <mergeCell ref="E4:F4"/>
  </mergeCells>
  <printOptions/>
  <pageMargins left="0.88" right="1.06" top="0.45" bottom="0.58" header="0.34" footer="0.5"/>
  <pageSetup horizontalDpi="409" verticalDpi="409" orientation="landscape" r:id="rId1"/>
  <headerFooter alignWithMargins="0">
    <oddFooter>&amp;LSAE CSC 2001&amp;C&amp;P / &amp;N&amp;RCost Index Reference</oddFooter>
  </headerFooter>
  <rowBreaks count="1" manualBreakCount="1">
    <brk id="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79"/>
  <sheetViews>
    <sheetView zoomScale="75" zoomScaleNormal="75" workbookViewId="0" topLeftCell="A1">
      <selection activeCell="J32" sqref="J32"/>
    </sheetView>
  </sheetViews>
  <sheetFormatPr defaultColWidth="11.421875" defaultRowHeight="12.75"/>
  <cols>
    <col min="1" max="1" width="3.28125" style="0" customWidth="1"/>
    <col min="2" max="2" width="3.00390625" style="0" customWidth="1"/>
    <col min="3" max="3" width="29.421875" style="0" customWidth="1"/>
    <col min="4" max="4" width="11.8515625" style="0" customWidth="1"/>
    <col min="5" max="5" width="17.8515625" style="0" customWidth="1"/>
    <col min="6" max="6" width="18.57421875" style="0" customWidth="1"/>
    <col min="7" max="7" width="17.57421875" style="0" customWidth="1"/>
    <col min="8" max="8" width="13.7109375" style="0" customWidth="1"/>
    <col min="9" max="9" width="3.00390625" style="0" customWidth="1"/>
    <col min="10" max="10" width="27.57421875" style="0" customWidth="1"/>
    <col min="11" max="11" width="30.421875" style="0" customWidth="1"/>
    <col min="12" max="12" width="9.28125" style="0" customWidth="1"/>
    <col min="13" max="13" width="11.57421875" style="0" customWidth="1"/>
    <col min="14" max="14" width="11.140625" style="0" customWidth="1"/>
    <col min="15" max="15" width="3.421875" style="0" customWidth="1"/>
    <col min="16" max="16384" width="9.140625" style="0" customWidth="1"/>
  </cols>
  <sheetData>
    <row r="1" spans="1:15" ht="21.75" customHeight="1">
      <c r="A1" s="126" t="s">
        <v>113</v>
      </c>
      <c r="B1" s="126"/>
      <c r="C1" s="126"/>
      <c r="D1" s="126"/>
      <c r="E1" s="126"/>
      <c r="F1" s="126"/>
      <c r="G1" s="126"/>
      <c r="H1" s="126"/>
      <c r="I1" s="126"/>
      <c r="J1" s="126"/>
      <c r="K1" s="40"/>
      <c r="L1" s="40"/>
      <c r="M1" s="40"/>
      <c r="N1" s="40"/>
      <c r="O1" s="40"/>
    </row>
    <row r="2" spans="2:13" ht="12.75">
      <c r="B2" s="41"/>
      <c r="C2" s="3"/>
      <c r="D2" s="3"/>
      <c r="E2" s="3"/>
      <c r="F2" s="3"/>
      <c r="G2" s="3"/>
      <c r="H2" s="3"/>
      <c r="I2" s="42"/>
      <c r="J2" s="3"/>
      <c r="K2" s="3"/>
      <c r="L2" s="3"/>
      <c r="M2" s="3"/>
    </row>
    <row r="3" spans="2:10" ht="12.75">
      <c r="B3" s="43"/>
      <c r="C3" s="44"/>
      <c r="D3" s="44"/>
      <c r="E3" s="44"/>
      <c r="F3" s="44"/>
      <c r="G3" s="44"/>
      <c r="H3" s="44"/>
      <c r="I3" s="45"/>
      <c r="J3" s="3"/>
    </row>
    <row r="4" spans="2:10" ht="15.75">
      <c r="B4" s="46"/>
      <c r="C4" s="125" t="s">
        <v>48</v>
      </c>
      <c r="D4" s="125"/>
      <c r="E4" s="47"/>
      <c r="F4" s="47"/>
      <c r="G4" s="47"/>
      <c r="H4" s="47"/>
      <c r="I4" s="48"/>
      <c r="J4" s="3"/>
    </row>
    <row r="5" spans="2:10" ht="27" customHeight="1">
      <c r="B5" s="46"/>
      <c r="C5" s="49" t="s">
        <v>9</v>
      </c>
      <c r="D5" s="50" t="s">
        <v>49</v>
      </c>
      <c r="E5" s="51" t="s">
        <v>50</v>
      </c>
      <c r="F5" s="51" t="s">
        <v>51</v>
      </c>
      <c r="G5" s="51" t="s">
        <v>52</v>
      </c>
      <c r="H5" s="51" t="s">
        <v>53</v>
      </c>
      <c r="I5" s="48"/>
      <c r="J5" s="3"/>
    </row>
    <row r="6" spans="2:10" ht="12.75" customHeight="1">
      <c r="B6" s="46"/>
      <c r="C6" s="52" t="s">
        <v>54</v>
      </c>
      <c r="D6" s="109">
        <v>0</v>
      </c>
      <c r="E6" s="92"/>
      <c r="F6" s="55">
        <v>0</v>
      </c>
      <c r="G6" s="55">
        <f>+F6*0.6</f>
        <v>0</v>
      </c>
      <c r="H6" s="55">
        <f>+(D6*E6)+(D6*G6)</f>
        <v>0</v>
      </c>
      <c r="I6" s="48"/>
      <c r="J6" s="3"/>
    </row>
    <row r="7" spans="2:10" ht="12.75" customHeight="1">
      <c r="B7" s="46"/>
      <c r="C7" s="56" t="s">
        <v>55</v>
      </c>
      <c r="D7" s="110">
        <v>0</v>
      </c>
      <c r="E7" s="58"/>
      <c r="F7" s="111">
        <v>0</v>
      </c>
      <c r="G7" s="119">
        <f>+F7*0.6</f>
        <v>0</v>
      </c>
      <c r="H7" s="59">
        <f>+(D7*E7)+(D7*G7)</f>
        <v>0</v>
      </c>
      <c r="I7" s="48"/>
      <c r="J7" s="3"/>
    </row>
    <row r="8" spans="2:10" ht="12.75" customHeight="1">
      <c r="B8" s="46"/>
      <c r="C8" s="56" t="s">
        <v>26</v>
      </c>
      <c r="D8" s="110">
        <v>0</v>
      </c>
      <c r="E8" s="59">
        <v>40</v>
      </c>
      <c r="F8" s="60"/>
      <c r="G8" s="61">
        <f>+F8*0.6</f>
        <v>0</v>
      </c>
      <c r="H8" s="62">
        <f>+(D8*E8)+(D8*G8)</f>
        <v>0</v>
      </c>
      <c r="I8" s="48"/>
      <c r="J8" s="3"/>
    </row>
    <row r="9" spans="2:10" ht="12.75" customHeight="1" thickBot="1">
      <c r="B9" s="46"/>
      <c r="C9" s="63"/>
      <c r="D9" s="42"/>
      <c r="E9" s="42"/>
      <c r="F9" s="42"/>
      <c r="G9" s="42"/>
      <c r="H9" s="42"/>
      <c r="I9" s="48"/>
      <c r="J9" s="3"/>
    </row>
    <row r="10" spans="2:10" ht="12.75" customHeight="1" thickBot="1">
      <c r="B10" s="46"/>
      <c r="C10" s="64"/>
      <c r="D10" s="123" t="s">
        <v>56</v>
      </c>
      <c r="E10" s="123"/>
      <c r="F10" s="64"/>
      <c r="G10" s="65"/>
      <c r="H10" s="66">
        <f>+SUM(H6:H8)</f>
        <v>0</v>
      </c>
      <c r="I10" s="48"/>
      <c r="J10" s="3"/>
    </row>
    <row r="11" spans="2:10" ht="12.75">
      <c r="B11" s="67"/>
      <c r="C11" s="68"/>
      <c r="D11" s="68"/>
      <c r="E11" s="68"/>
      <c r="F11" s="68"/>
      <c r="G11" s="68"/>
      <c r="H11" s="68"/>
      <c r="I11" s="69"/>
      <c r="J11" s="3"/>
    </row>
    <row r="12" spans="2:10" ht="12.75" customHeight="1">
      <c r="B12" s="41"/>
      <c r="C12" s="70"/>
      <c r="D12" s="70"/>
      <c r="E12" s="70"/>
      <c r="F12" s="70"/>
      <c r="G12" s="70"/>
      <c r="H12" s="70"/>
      <c r="I12" s="42"/>
      <c r="J12" s="3"/>
    </row>
    <row r="13" spans="2:10" ht="13.5" customHeight="1">
      <c r="B13" s="41"/>
      <c r="C13" s="70"/>
      <c r="D13" s="70"/>
      <c r="E13" s="70"/>
      <c r="F13" s="70"/>
      <c r="G13" s="70"/>
      <c r="H13" s="70"/>
      <c r="I13" s="42"/>
      <c r="J13" s="3"/>
    </row>
    <row r="14" spans="2:10" ht="13.5" customHeight="1">
      <c r="B14" s="43"/>
      <c r="C14" s="71"/>
      <c r="D14" s="71"/>
      <c r="E14" s="71"/>
      <c r="F14" s="71"/>
      <c r="G14" s="71"/>
      <c r="H14" s="71"/>
      <c r="I14" s="45"/>
      <c r="J14" s="3"/>
    </row>
    <row r="15" spans="2:10" ht="13.5" customHeight="1">
      <c r="B15" s="46"/>
      <c r="C15" s="125" t="s">
        <v>57</v>
      </c>
      <c r="D15" s="125"/>
      <c r="E15" s="47"/>
      <c r="F15" s="47"/>
      <c r="G15" s="47"/>
      <c r="H15" s="47"/>
      <c r="I15" s="48"/>
      <c r="J15" s="3"/>
    </row>
    <row r="16" spans="2:10" ht="24.75" customHeight="1">
      <c r="B16" s="46"/>
      <c r="C16" s="49" t="s">
        <v>9</v>
      </c>
      <c r="D16" s="50" t="s">
        <v>49</v>
      </c>
      <c r="E16" s="50" t="s">
        <v>58</v>
      </c>
      <c r="F16" s="51" t="s">
        <v>51</v>
      </c>
      <c r="G16" s="51" t="s">
        <v>52</v>
      </c>
      <c r="H16" s="51" t="s">
        <v>53</v>
      </c>
      <c r="I16" s="48"/>
      <c r="J16" s="3"/>
    </row>
    <row r="17" spans="2:10" ht="12.75" customHeight="1">
      <c r="B17" s="46"/>
      <c r="C17" s="52" t="s">
        <v>8</v>
      </c>
      <c r="D17" s="109">
        <v>0</v>
      </c>
      <c r="E17" s="72">
        <v>40</v>
      </c>
      <c r="F17" s="73"/>
      <c r="G17" s="54">
        <f aca="true" t="shared" si="0" ref="G17:G24">+F17*0.6</f>
        <v>0</v>
      </c>
      <c r="H17" s="55">
        <f aca="true" t="shared" si="1" ref="H17:H24">+(D17*E17)+(D17*G17)</f>
        <v>0</v>
      </c>
      <c r="I17" s="48"/>
      <c r="J17" s="3"/>
    </row>
    <row r="18" spans="2:10" ht="12.75" customHeight="1">
      <c r="B18" s="46"/>
      <c r="C18" s="52" t="s">
        <v>14</v>
      </c>
      <c r="D18" s="110">
        <v>1</v>
      </c>
      <c r="E18" s="74">
        <v>26</v>
      </c>
      <c r="F18" s="75"/>
      <c r="G18" s="61">
        <f t="shared" si="0"/>
        <v>0</v>
      </c>
      <c r="H18" s="59">
        <f t="shared" si="1"/>
        <v>26</v>
      </c>
      <c r="I18" s="48"/>
      <c r="J18" s="3"/>
    </row>
    <row r="19" spans="2:10" ht="12.75" customHeight="1">
      <c r="B19" s="46"/>
      <c r="C19" s="56" t="s">
        <v>59</v>
      </c>
      <c r="D19" s="109">
        <v>0</v>
      </c>
      <c r="E19" s="72">
        <v>10</v>
      </c>
      <c r="F19" s="73"/>
      <c r="G19" s="54">
        <f t="shared" si="0"/>
        <v>0</v>
      </c>
      <c r="H19" s="55">
        <f t="shared" si="1"/>
        <v>0</v>
      </c>
      <c r="I19" s="48"/>
      <c r="J19" s="3"/>
    </row>
    <row r="20" spans="2:10" ht="12.75" customHeight="1">
      <c r="B20" s="46"/>
      <c r="C20" s="56" t="s">
        <v>60</v>
      </c>
      <c r="D20" s="110">
        <v>1</v>
      </c>
      <c r="E20" s="74">
        <v>105</v>
      </c>
      <c r="F20" s="75"/>
      <c r="G20" s="61">
        <f t="shared" si="0"/>
        <v>0</v>
      </c>
      <c r="H20" s="59">
        <f t="shared" si="1"/>
        <v>105</v>
      </c>
      <c r="I20" s="48"/>
      <c r="J20" s="3"/>
    </row>
    <row r="21" spans="2:10" ht="12.75" customHeight="1">
      <c r="B21" s="46"/>
      <c r="C21" s="56" t="s">
        <v>61</v>
      </c>
      <c r="D21" s="109">
        <v>0</v>
      </c>
      <c r="E21" s="72">
        <v>60</v>
      </c>
      <c r="F21" s="73"/>
      <c r="G21" s="54">
        <f t="shared" si="0"/>
        <v>0</v>
      </c>
      <c r="H21" s="55">
        <f t="shared" si="1"/>
        <v>0</v>
      </c>
      <c r="I21" s="48"/>
      <c r="J21" s="3"/>
    </row>
    <row r="22" spans="2:10" ht="12.75" customHeight="1">
      <c r="B22" s="46"/>
      <c r="C22" s="56" t="s">
        <v>62</v>
      </c>
      <c r="D22" s="110">
        <v>1</v>
      </c>
      <c r="E22" s="61"/>
      <c r="F22" s="113">
        <v>750</v>
      </c>
      <c r="G22" s="118">
        <f t="shared" si="0"/>
        <v>450</v>
      </c>
      <c r="H22" s="59">
        <f t="shared" si="1"/>
        <v>450</v>
      </c>
      <c r="I22" s="48"/>
      <c r="J22" s="3"/>
    </row>
    <row r="23" spans="2:10" ht="12.75" customHeight="1">
      <c r="B23" s="46"/>
      <c r="C23" s="56" t="s">
        <v>63</v>
      </c>
      <c r="D23" s="112">
        <v>0</v>
      </c>
      <c r="E23" s="76">
        <v>8</v>
      </c>
      <c r="F23" s="77"/>
      <c r="G23" s="54">
        <f t="shared" si="0"/>
        <v>0</v>
      </c>
      <c r="H23" s="55">
        <f t="shared" si="1"/>
        <v>0</v>
      </c>
      <c r="I23" s="48"/>
      <c r="J23" s="3"/>
    </row>
    <row r="24" spans="2:10" ht="12.75" customHeight="1">
      <c r="B24" s="46"/>
      <c r="C24" s="56" t="s">
        <v>64</v>
      </c>
      <c r="D24" s="110">
        <v>1</v>
      </c>
      <c r="E24" s="76">
        <v>25</v>
      </c>
      <c r="F24" s="77"/>
      <c r="G24" s="61">
        <f t="shared" si="0"/>
        <v>0</v>
      </c>
      <c r="H24" s="59">
        <f t="shared" si="1"/>
        <v>25</v>
      </c>
      <c r="I24" s="48"/>
      <c r="J24" s="3"/>
    </row>
    <row r="25" spans="2:10" ht="12.75" customHeight="1" thickBot="1">
      <c r="B25" s="46"/>
      <c r="C25" s="78"/>
      <c r="D25" s="42"/>
      <c r="E25" s="42"/>
      <c r="F25" s="42"/>
      <c r="G25" s="42"/>
      <c r="H25" s="42"/>
      <c r="I25" s="48"/>
      <c r="J25" s="42"/>
    </row>
    <row r="26" spans="2:10" ht="12.75" customHeight="1" thickBot="1">
      <c r="B26" s="46"/>
      <c r="F26" s="123" t="s">
        <v>65</v>
      </c>
      <c r="G26" s="123"/>
      <c r="H26" s="66">
        <f>+SUM(H17:H24)</f>
        <v>606</v>
      </c>
      <c r="I26" s="48"/>
      <c r="J26" s="3"/>
    </row>
    <row r="27" spans="2:10" ht="12.75" customHeight="1">
      <c r="B27" s="46"/>
      <c r="C27" s="79"/>
      <c r="D27" s="80"/>
      <c r="E27" s="80"/>
      <c r="F27" s="80"/>
      <c r="G27" s="80"/>
      <c r="H27" s="80"/>
      <c r="I27" s="69"/>
      <c r="J27" s="3"/>
    </row>
    <row r="28" spans="2:10" ht="12.75" customHeight="1">
      <c r="B28" s="81"/>
      <c r="C28" s="82"/>
      <c r="D28" s="42"/>
      <c r="E28" s="42"/>
      <c r="F28" s="42"/>
      <c r="G28" s="42"/>
      <c r="H28" s="42"/>
      <c r="I28" s="42"/>
      <c r="J28" s="3"/>
    </row>
    <row r="29" spans="2:10" ht="12.75" customHeight="1">
      <c r="B29" s="41"/>
      <c r="J29" s="3"/>
    </row>
    <row r="30" spans="2:10" ht="12.75" customHeight="1">
      <c r="B30" s="43"/>
      <c r="C30" s="44"/>
      <c r="D30" s="44"/>
      <c r="E30" s="44"/>
      <c r="F30" s="44"/>
      <c r="G30" s="44"/>
      <c r="H30" s="44"/>
      <c r="I30" s="45"/>
      <c r="J30" s="3"/>
    </row>
    <row r="31" spans="2:10" ht="15.75">
      <c r="B31" s="46"/>
      <c r="C31" s="83" t="s">
        <v>66</v>
      </c>
      <c r="D31" s="42"/>
      <c r="E31" s="42"/>
      <c r="F31" s="42"/>
      <c r="G31" s="42"/>
      <c r="H31" s="42"/>
      <c r="I31" s="48"/>
      <c r="J31" s="3"/>
    </row>
    <row r="32" spans="2:10" ht="27.75" customHeight="1">
      <c r="B32" s="46"/>
      <c r="C32" s="80"/>
      <c r="D32" s="50" t="s">
        <v>49</v>
      </c>
      <c r="E32" s="50" t="s">
        <v>58</v>
      </c>
      <c r="F32" s="51" t="s">
        <v>51</v>
      </c>
      <c r="G32" s="51" t="s">
        <v>52</v>
      </c>
      <c r="H32" s="51" t="s">
        <v>53</v>
      </c>
      <c r="I32" s="48"/>
      <c r="J32" s="3"/>
    </row>
    <row r="33" spans="2:10" ht="12.75" customHeight="1">
      <c r="B33" s="46"/>
      <c r="C33" s="52" t="s">
        <v>67</v>
      </c>
      <c r="D33" s="53">
        <v>1</v>
      </c>
      <c r="E33" s="114">
        <v>250</v>
      </c>
      <c r="F33" s="77"/>
      <c r="G33" s="61">
        <f>+F33*0.6</f>
        <v>0</v>
      </c>
      <c r="H33" s="59">
        <f>+(D33*E33)+(D33*G33)</f>
        <v>250</v>
      </c>
      <c r="I33" s="48"/>
      <c r="J33" s="3"/>
    </row>
    <row r="34" spans="2:10" ht="12.75">
      <c r="B34" s="46"/>
      <c r="C34" s="56" t="s">
        <v>68</v>
      </c>
      <c r="D34" s="57">
        <v>1</v>
      </c>
      <c r="E34" s="114">
        <v>135</v>
      </c>
      <c r="F34" s="77"/>
      <c r="G34" s="61">
        <f>+F34*0.6</f>
        <v>0</v>
      </c>
      <c r="H34" s="59">
        <f>+(D34*E34)+(D34*G34)</f>
        <v>135</v>
      </c>
      <c r="I34" s="48"/>
      <c r="J34" s="3"/>
    </row>
    <row r="35" spans="2:10" ht="13.5" thickBot="1">
      <c r="B35" s="46"/>
      <c r="C35" s="84"/>
      <c r="D35" s="42"/>
      <c r="E35" s="42"/>
      <c r="F35" s="42"/>
      <c r="G35" s="42"/>
      <c r="H35" s="42"/>
      <c r="I35" s="48"/>
      <c r="J35" s="3"/>
    </row>
    <row r="36" spans="2:10" ht="12.75" customHeight="1" thickBot="1">
      <c r="B36" s="46"/>
      <c r="D36" s="64"/>
      <c r="E36" s="64"/>
      <c r="F36" s="123" t="s">
        <v>69</v>
      </c>
      <c r="G36" s="124"/>
      <c r="H36" s="66">
        <f>+SUM(H33:H34)</f>
        <v>385</v>
      </c>
      <c r="I36" s="48"/>
      <c r="J36" s="3"/>
    </row>
    <row r="37" spans="2:10" ht="12.75">
      <c r="B37" s="67"/>
      <c r="C37" s="85"/>
      <c r="D37" s="80"/>
      <c r="E37" s="80"/>
      <c r="F37" s="80"/>
      <c r="G37" s="80"/>
      <c r="H37" s="80"/>
      <c r="I37" s="69"/>
      <c r="J37" s="3"/>
    </row>
    <row r="38" spans="10:15" ht="12.75">
      <c r="J38" s="3"/>
      <c r="K38" s="3"/>
      <c r="L38" s="3"/>
      <c r="M38" s="3"/>
      <c r="N38" s="3"/>
      <c r="O38" s="3"/>
    </row>
    <row r="39" spans="10:15" ht="12.75">
      <c r="J39" s="3"/>
      <c r="K39" s="3"/>
      <c r="L39" s="3"/>
      <c r="M39" s="3"/>
      <c r="N39" s="3"/>
      <c r="O39" s="3"/>
    </row>
    <row r="40" spans="1:15" ht="21.75" customHeight="1">
      <c r="A40" s="127" t="s">
        <v>111</v>
      </c>
      <c r="B40" s="127"/>
      <c r="C40" s="127"/>
      <c r="D40" s="127"/>
      <c r="E40" s="127"/>
      <c r="F40" s="127"/>
      <c r="G40" s="127"/>
      <c r="H40" s="127"/>
      <c r="I40" s="127"/>
      <c r="J40" s="127"/>
      <c r="K40" s="40"/>
      <c r="L40" s="40"/>
      <c r="M40" s="40"/>
      <c r="N40" s="40"/>
      <c r="O40" s="40"/>
    </row>
    <row r="41" spans="1:15" ht="12.75" customHeight="1">
      <c r="A41" s="40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</row>
    <row r="42" spans="2:9" ht="12.75">
      <c r="B42" s="43"/>
      <c r="C42" s="86"/>
      <c r="D42" s="44"/>
      <c r="E42" s="44"/>
      <c r="F42" s="44"/>
      <c r="G42" s="44"/>
      <c r="H42" s="44"/>
      <c r="I42" s="45"/>
    </row>
    <row r="43" spans="2:9" ht="15.75">
      <c r="B43" s="46"/>
      <c r="C43" s="125" t="s">
        <v>70</v>
      </c>
      <c r="D43" s="125"/>
      <c r="E43" s="47"/>
      <c r="F43" s="47"/>
      <c r="G43" s="47"/>
      <c r="H43" s="47"/>
      <c r="I43" s="48"/>
    </row>
    <row r="44" spans="2:9" ht="25.5">
      <c r="B44" s="46"/>
      <c r="C44" s="49" t="s">
        <v>9</v>
      </c>
      <c r="D44" s="50" t="s">
        <v>49</v>
      </c>
      <c r="E44" s="50" t="s">
        <v>58</v>
      </c>
      <c r="F44" s="51" t="s">
        <v>51</v>
      </c>
      <c r="G44" s="51" t="s">
        <v>52</v>
      </c>
      <c r="H44" s="51" t="s">
        <v>53</v>
      </c>
      <c r="I44" s="48"/>
    </row>
    <row r="45" spans="2:9" ht="12.75">
      <c r="B45" s="46"/>
      <c r="C45" s="87" t="s">
        <v>16</v>
      </c>
      <c r="D45" s="109">
        <v>0</v>
      </c>
      <c r="E45" s="88"/>
      <c r="F45" s="115">
        <v>0</v>
      </c>
      <c r="G45" s="129">
        <v>0</v>
      </c>
      <c r="H45" s="59">
        <f aca="true" t="shared" si="2" ref="H45:H51">+(D45*E45)+(D45*G45)</f>
        <v>0</v>
      </c>
      <c r="I45" s="48"/>
    </row>
    <row r="46" spans="2:9" ht="12.75">
      <c r="B46" s="46"/>
      <c r="C46" s="56" t="s">
        <v>71</v>
      </c>
      <c r="D46" s="110">
        <v>0</v>
      </c>
      <c r="E46" s="76">
        <v>10</v>
      </c>
      <c r="F46" s="60"/>
      <c r="G46" s="61">
        <f aca="true" t="shared" si="3" ref="G45:G51">+F46*0.6</f>
        <v>0</v>
      </c>
      <c r="H46" s="59">
        <f t="shared" si="2"/>
        <v>0</v>
      </c>
      <c r="I46" s="48"/>
    </row>
    <row r="47" spans="2:9" ht="12.75">
      <c r="B47" s="46"/>
      <c r="C47" s="56" t="s">
        <v>72</v>
      </c>
      <c r="D47" s="109">
        <v>0</v>
      </c>
      <c r="E47" s="90"/>
      <c r="F47" s="116">
        <v>0</v>
      </c>
      <c r="G47" s="117">
        <f t="shared" si="3"/>
        <v>0</v>
      </c>
      <c r="H47" s="59">
        <f t="shared" si="2"/>
        <v>0</v>
      </c>
      <c r="I47" s="48"/>
    </row>
    <row r="48" spans="2:9" ht="12.75">
      <c r="B48" s="46"/>
      <c r="C48" s="56" t="s">
        <v>73</v>
      </c>
      <c r="D48" s="110">
        <v>2</v>
      </c>
      <c r="E48" s="74">
        <v>40</v>
      </c>
      <c r="F48" s="58"/>
      <c r="G48" s="61">
        <f t="shared" si="3"/>
        <v>0</v>
      </c>
      <c r="H48" s="59">
        <f t="shared" si="2"/>
        <v>80</v>
      </c>
      <c r="I48" s="48"/>
    </row>
    <row r="49" spans="2:9" ht="12.75">
      <c r="B49" s="46"/>
      <c r="C49" s="56" t="s">
        <v>74</v>
      </c>
      <c r="D49" s="109">
        <v>0</v>
      </c>
      <c r="E49" s="72">
        <v>25</v>
      </c>
      <c r="F49" s="54"/>
      <c r="G49" s="61">
        <f t="shared" si="3"/>
        <v>0</v>
      </c>
      <c r="H49" s="59">
        <f t="shared" si="2"/>
        <v>0</v>
      </c>
      <c r="I49" s="48"/>
    </row>
    <row r="50" spans="2:9" ht="13.5" customHeight="1">
      <c r="B50" s="46"/>
      <c r="C50" s="56" t="s">
        <v>75</v>
      </c>
      <c r="D50" s="110">
        <v>0</v>
      </c>
      <c r="E50" s="74">
        <v>95</v>
      </c>
      <c r="F50" s="58"/>
      <c r="G50" s="61">
        <f t="shared" si="3"/>
        <v>0</v>
      </c>
      <c r="H50" s="59">
        <f t="shared" si="2"/>
        <v>0</v>
      </c>
      <c r="I50" s="48"/>
    </row>
    <row r="51" spans="2:9" ht="12.75">
      <c r="B51" s="46"/>
      <c r="C51" s="84" t="s">
        <v>76</v>
      </c>
      <c r="D51" s="110">
        <v>0</v>
      </c>
      <c r="E51" s="74">
        <v>110</v>
      </c>
      <c r="F51" s="60"/>
      <c r="G51" s="61">
        <f t="shared" si="3"/>
        <v>0</v>
      </c>
      <c r="H51" s="59">
        <f t="shared" si="2"/>
        <v>0</v>
      </c>
      <c r="I51" s="48"/>
    </row>
    <row r="52" spans="2:9" ht="13.5" thickBot="1">
      <c r="B52" s="46"/>
      <c r="C52" s="78"/>
      <c r="D52" s="42"/>
      <c r="E52" s="42"/>
      <c r="F52" s="42"/>
      <c r="G52" s="42"/>
      <c r="H52" s="42"/>
      <c r="I52" s="48"/>
    </row>
    <row r="53" spans="2:9" ht="13.5" customHeight="1" thickBot="1">
      <c r="B53" s="46"/>
      <c r="D53" s="64"/>
      <c r="E53" s="123" t="s">
        <v>77</v>
      </c>
      <c r="F53" s="123"/>
      <c r="G53" s="124"/>
      <c r="H53" s="66">
        <f>+SUM(H45:H51)</f>
        <v>80</v>
      </c>
      <c r="I53" s="48"/>
    </row>
    <row r="54" spans="2:9" ht="12.75">
      <c r="B54" s="67"/>
      <c r="C54" s="80"/>
      <c r="D54" s="80"/>
      <c r="E54" s="80"/>
      <c r="F54" s="80"/>
      <c r="G54" s="80"/>
      <c r="H54" s="80"/>
      <c r="I54" s="69"/>
    </row>
    <row r="56" spans="2:9" ht="12.75">
      <c r="B56" s="43"/>
      <c r="C56" s="44"/>
      <c r="D56" s="44"/>
      <c r="E56" s="44"/>
      <c r="F56" s="44"/>
      <c r="G56" s="44"/>
      <c r="H56" s="44"/>
      <c r="I56" s="45"/>
    </row>
    <row r="57" spans="2:9" ht="15.75">
      <c r="B57" s="46"/>
      <c r="C57" s="125" t="s">
        <v>78</v>
      </c>
      <c r="D57" s="125"/>
      <c r="E57" s="47"/>
      <c r="F57" s="47"/>
      <c r="G57" s="47"/>
      <c r="H57" s="47"/>
      <c r="I57" s="48"/>
    </row>
    <row r="58" spans="2:9" ht="25.5">
      <c r="B58" s="46"/>
      <c r="C58" s="49" t="s">
        <v>9</v>
      </c>
      <c r="D58" s="50" t="s">
        <v>49</v>
      </c>
      <c r="E58" s="50" t="s">
        <v>58</v>
      </c>
      <c r="F58" s="51" t="s">
        <v>51</v>
      </c>
      <c r="G58" s="51" t="s">
        <v>52</v>
      </c>
      <c r="H58" s="51" t="s">
        <v>53</v>
      </c>
      <c r="I58" s="48"/>
    </row>
    <row r="59" spans="2:9" ht="12.75">
      <c r="B59" s="46"/>
      <c r="C59" s="87" t="s">
        <v>79</v>
      </c>
      <c r="D59" s="109">
        <v>0</v>
      </c>
      <c r="E59" s="90"/>
      <c r="F59" s="116">
        <v>0</v>
      </c>
      <c r="G59" s="89">
        <f aca="true" t="shared" si="4" ref="G59:G67">+F59*0.6</f>
        <v>0</v>
      </c>
      <c r="H59" s="59">
        <f aca="true" t="shared" si="5" ref="H59:H67">+(D59*E59)+(D59*G59)</f>
        <v>0</v>
      </c>
      <c r="I59" s="48"/>
    </row>
    <row r="60" spans="2:9" ht="12.75">
      <c r="B60" s="46"/>
      <c r="C60" s="52" t="s">
        <v>80</v>
      </c>
      <c r="D60" s="110">
        <v>1</v>
      </c>
      <c r="E60" s="61"/>
      <c r="F60" s="111">
        <v>69</v>
      </c>
      <c r="G60" s="89">
        <f t="shared" si="4"/>
        <v>41.4</v>
      </c>
      <c r="H60" s="59">
        <f t="shared" si="5"/>
        <v>41.4</v>
      </c>
      <c r="I60" s="48"/>
    </row>
    <row r="61" spans="2:9" ht="12.75">
      <c r="B61" s="46"/>
      <c r="C61" s="56" t="s">
        <v>81</v>
      </c>
      <c r="D61" s="110">
        <v>0</v>
      </c>
      <c r="E61" s="76">
        <v>8</v>
      </c>
      <c r="F61" s="60"/>
      <c r="G61" s="61">
        <f t="shared" si="4"/>
        <v>0</v>
      </c>
      <c r="H61" s="59">
        <f t="shared" si="5"/>
        <v>0</v>
      </c>
      <c r="I61" s="48"/>
    </row>
    <row r="62" spans="2:9" ht="12.75">
      <c r="B62" s="46"/>
      <c r="C62" s="56" t="s">
        <v>82</v>
      </c>
      <c r="D62" s="109">
        <v>0</v>
      </c>
      <c r="E62" s="90"/>
      <c r="F62" s="116">
        <v>0</v>
      </c>
      <c r="G62" s="89">
        <f t="shared" si="4"/>
        <v>0</v>
      </c>
      <c r="H62" s="59">
        <f t="shared" si="5"/>
        <v>0</v>
      </c>
      <c r="I62" s="48"/>
    </row>
    <row r="63" spans="2:9" ht="15" customHeight="1">
      <c r="B63" s="46"/>
      <c r="C63" s="56" t="s">
        <v>83</v>
      </c>
      <c r="D63" s="110">
        <v>0</v>
      </c>
      <c r="E63" s="61"/>
      <c r="F63" s="111">
        <v>0</v>
      </c>
      <c r="G63" s="89">
        <f t="shared" si="4"/>
        <v>0</v>
      </c>
      <c r="H63" s="59">
        <f t="shared" si="5"/>
        <v>0</v>
      </c>
      <c r="I63" s="48"/>
    </row>
    <row r="64" spans="2:9" ht="12.75">
      <c r="B64" s="46"/>
      <c r="C64" s="56" t="s">
        <v>84</v>
      </c>
      <c r="D64" s="109">
        <v>0</v>
      </c>
      <c r="E64" s="72">
        <v>8</v>
      </c>
      <c r="F64" s="54"/>
      <c r="G64" s="61">
        <f t="shared" si="4"/>
        <v>0</v>
      </c>
      <c r="H64" s="59">
        <f t="shared" si="5"/>
        <v>0</v>
      </c>
      <c r="I64" s="48"/>
    </row>
    <row r="65" spans="2:9" ht="12.75">
      <c r="B65" s="46"/>
      <c r="C65" s="56" t="s">
        <v>85</v>
      </c>
      <c r="D65" s="110">
        <v>1</v>
      </c>
      <c r="E65" s="74">
        <v>125</v>
      </c>
      <c r="F65" s="58"/>
      <c r="G65" s="61">
        <f t="shared" si="4"/>
        <v>0</v>
      </c>
      <c r="H65" s="59">
        <f t="shared" si="5"/>
        <v>125</v>
      </c>
      <c r="I65" s="48"/>
    </row>
    <row r="66" spans="2:9" ht="12.75">
      <c r="B66" s="46"/>
      <c r="C66" s="56" t="s">
        <v>86</v>
      </c>
      <c r="D66" s="109">
        <v>0</v>
      </c>
      <c r="E66" s="90"/>
      <c r="F66" s="111">
        <v>0</v>
      </c>
      <c r="G66" s="89">
        <f t="shared" si="4"/>
        <v>0</v>
      </c>
      <c r="H66" s="59">
        <f t="shared" si="5"/>
        <v>0</v>
      </c>
      <c r="I66" s="48"/>
    </row>
    <row r="67" spans="2:9" ht="12.75">
      <c r="B67" s="46"/>
      <c r="C67" s="84" t="s">
        <v>87</v>
      </c>
      <c r="D67" s="110">
        <v>0</v>
      </c>
      <c r="E67" s="74">
        <v>50</v>
      </c>
      <c r="F67" s="60"/>
      <c r="G67" s="61">
        <f t="shared" si="4"/>
        <v>0</v>
      </c>
      <c r="H67" s="59">
        <f t="shared" si="5"/>
        <v>0</v>
      </c>
      <c r="I67" s="48"/>
    </row>
    <row r="68" spans="2:9" ht="13.5" thickBot="1">
      <c r="B68" s="46"/>
      <c r="C68" s="84"/>
      <c r="D68" s="42"/>
      <c r="E68" s="42"/>
      <c r="F68" s="42"/>
      <c r="G68" s="42"/>
      <c r="H68" s="42"/>
      <c r="I68" s="48"/>
    </row>
    <row r="69" spans="2:9" ht="13.5" thickBot="1">
      <c r="B69" s="46"/>
      <c r="D69" s="64"/>
      <c r="E69" s="64"/>
      <c r="F69" s="123" t="s">
        <v>88</v>
      </c>
      <c r="G69" s="123"/>
      <c r="H69" s="66">
        <f>+SUM(H59:H67)</f>
        <v>166.4</v>
      </c>
      <c r="I69" s="48"/>
    </row>
    <row r="70" spans="2:9" ht="13.5" customHeight="1">
      <c r="B70" s="67"/>
      <c r="C70" s="85"/>
      <c r="D70" s="80"/>
      <c r="E70" s="80"/>
      <c r="F70" s="80"/>
      <c r="G70" s="80"/>
      <c r="H70" s="80"/>
      <c r="I70" s="69"/>
    </row>
    <row r="72" spans="2:9" ht="12.75">
      <c r="B72" s="43"/>
      <c r="C72" s="86"/>
      <c r="D72" s="44"/>
      <c r="E72" s="44"/>
      <c r="F72" s="44"/>
      <c r="G72" s="44"/>
      <c r="H72" s="44"/>
      <c r="I72" s="45"/>
    </row>
    <row r="73" spans="2:9" ht="15.75">
      <c r="B73" s="46"/>
      <c r="C73" s="125" t="s">
        <v>89</v>
      </c>
      <c r="D73" s="125"/>
      <c r="E73" s="47"/>
      <c r="F73" s="47"/>
      <c r="G73" s="47"/>
      <c r="H73" s="47"/>
      <c r="I73" s="48"/>
    </row>
    <row r="74" spans="2:9" ht="25.5">
      <c r="B74" s="46"/>
      <c r="C74" s="49" t="s">
        <v>9</v>
      </c>
      <c r="D74" s="50" t="s">
        <v>90</v>
      </c>
      <c r="E74" s="50" t="s">
        <v>58</v>
      </c>
      <c r="F74" s="51" t="s">
        <v>51</v>
      </c>
      <c r="G74" s="50" t="s">
        <v>52</v>
      </c>
      <c r="H74" s="51" t="s">
        <v>53</v>
      </c>
      <c r="I74" s="48"/>
    </row>
    <row r="75" spans="2:9" ht="12.75">
      <c r="B75" s="46"/>
      <c r="C75" s="87" t="s">
        <v>91</v>
      </c>
      <c r="D75" s="110">
        <v>10</v>
      </c>
      <c r="E75" s="91">
        <v>1.5</v>
      </c>
      <c r="F75" s="60"/>
      <c r="G75" s="61">
        <f>+F75*0.6</f>
        <v>0</v>
      </c>
      <c r="H75" s="59">
        <f>+(D75*E75)+(D75*G75)</f>
        <v>15</v>
      </c>
      <c r="I75" s="48"/>
    </row>
    <row r="76" spans="2:9" ht="12.75">
      <c r="B76" s="46"/>
      <c r="C76" s="56" t="s">
        <v>92</v>
      </c>
      <c r="D76" s="110">
        <v>5</v>
      </c>
      <c r="E76" s="91">
        <v>3.5</v>
      </c>
      <c r="F76" s="60"/>
      <c r="G76" s="61">
        <f>+F76*0.6</f>
        <v>0</v>
      </c>
      <c r="H76" s="59">
        <f>+(D76*E76)+(D76*G76)</f>
        <v>17.5</v>
      </c>
      <c r="I76" s="48"/>
    </row>
    <row r="77" spans="2:9" ht="13.5" thickBot="1">
      <c r="B77" s="46"/>
      <c r="C77" s="42"/>
      <c r="D77" s="42"/>
      <c r="E77" s="42"/>
      <c r="F77" s="42"/>
      <c r="G77" s="42"/>
      <c r="H77" s="42"/>
      <c r="I77" s="48"/>
    </row>
    <row r="78" spans="2:9" ht="13.5" thickBot="1">
      <c r="B78" s="46"/>
      <c r="E78" s="64"/>
      <c r="F78" s="123" t="s">
        <v>93</v>
      </c>
      <c r="G78" s="124"/>
      <c r="H78" s="66">
        <f>+SUM(H75:H76)</f>
        <v>32.5</v>
      </c>
      <c r="I78" s="48"/>
    </row>
    <row r="79" spans="2:9" ht="12.75">
      <c r="B79" s="67"/>
      <c r="C79" s="80"/>
      <c r="D79" s="80"/>
      <c r="E79" s="80"/>
      <c r="F79" s="80"/>
      <c r="G79" s="80"/>
      <c r="H79" s="80"/>
      <c r="I79" s="69"/>
    </row>
  </sheetData>
  <mergeCells count="13">
    <mergeCell ref="A1:J1"/>
    <mergeCell ref="A40:J40"/>
    <mergeCell ref="E53:G53"/>
    <mergeCell ref="F69:G69"/>
    <mergeCell ref="D10:E10"/>
    <mergeCell ref="C4:D4"/>
    <mergeCell ref="C15:D15"/>
    <mergeCell ref="F78:G78"/>
    <mergeCell ref="C57:D57"/>
    <mergeCell ref="C73:D73"/>
    <mergeCell ref="F26:G26"/>
    <mergeCell ref="F36:G36"/>
    <mergeCell ref="C43:D43"/>
  </mergeCells>
  <printOptions/>
  <pageMargins left="0.61" right="0.32" top="0.22" bottom="0.18" header="0.18" footer="0.18"/>
  <pageSetup horizontalDpi="600" verticalDpi="600" orientation="landscape" r:id="rId1"/>
  <headerFooter alignWithMargins="0">
    <oddFooter>&amp;LSAE CSC 2001&amp;C&amp;P / &amp;N&amp;RCost Subtotals Worksheet</oddFooter>
  </headerFooter>
  <rowBreaks count="1" manualBreakCount="1">
    <brk id="3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68"/>
  <sheetViews>
    <sheetView tabSelected="1" zoomScale="75" zoomScaleNormal="75" workbookViewId="0" topLeftCell="A1">
      <selection activeCell="G28" sqref="G28"/>
    </sheetView>
  </sheetViews>
  <sheetFormatPr defaultColWidth="11.421875" defaultRowHeight="12.75"/>
  <cols>
    <col min="1" max="1" width="3.00390625" style="41" customWidth="1"/>
    <col min="2" max="2" width="29.140625" style="3" customWidth="1"/>
    <col min="3" max="3" width="36.28125" style="3" customWidth="1"/>
    <col min="4" max="4" width="3.28125" style="42" customWidth="1"/>
    <col min="5" max="5" width="7.140625" style="3" customWidth="1"/>
    <col min="6" max="6" width="2.421875" style="3" customWidth="1"/>
    <col min="7" max="7" width="56.57421875" style="3" customWidth="1"/>
    <col min="8" max="8" width="27.7109375" style="3" customWidth="1"/>
    <col min="9" max="9" width="3.00390625" style="0" customWidth="1"/>
    <col min="10" max="10" width="4.140625" style="0" customWidth="1"/>
    <col min="11" max="16384" width="9.140625" style="0" customWidth="1"/>
  </cols>
  <sheetData>
    <row r="1" spans="1:10" ht="15.75">
      <c r="A1" s="128" t="s">
        <v>112</v>
      </c>
      <c r="B1" s="128"/>
      <c r="C1" s="128"/>
      <c r="D1" s="128"/>
      <c r="E1" s="128"/>
      <c r="F1" s="128"/>
      <c r="G1" s="128"/>
      <c r="H1" s="128"/>
      <c r="I1" s="128"/>
      <c r="J1" s="128"/>
    </row>
    <row r="3" spans="1:4" ht="13.5" thickBot="1">
      <c r="A3" s="43"/>
      <c r="B3" s="44"/>
      <c r="C3" s="44"/>
      <c r="D3" s="45"/>
    </row>
    <row r="4" spans="1:8" ht="17.25" customHeight="1" thickTop="1">
      <c r="A4" s="46"/>
      <c r="B4" s="125" t="s">
        <v>48</v>
      </c>
      <c r="C4" s="125"/>
      <c r="D4" s="48"/>
      <c r="G4" s="107" t="s">
        <v>94</v>
      </c>
      <c r="H4" s="108" t="s">
        <v>53</v>
      </c>
    </row>
    <row r="5" spans="1:8" ht="12.75" customHeight="1">
      <c r="A5" s="46"/>
      <c r="B5" s="49" t="s">
        <v>9</v>
      </c>
      <c r="C5" s="49" t="s">
        <v>107</v>
      </c>
      <c r="D5" s="48"/>
      <c r="G5" s="100"/>
      <c r="H5" s="101"/>
    </row>
    <row r="6" spans="1:8" ht="13.5" customHeight="1">
      <c r="A6" s="46"/>
      <c r="B6" s="52" t="s">
        <v>54</v>
      </c>
      <c r="C6" s="42">
        <f>'Cost Subtotals Worksheet'!H6</f>
        <v>0</v>
      </c>
      <c r="D6" s="48"/>
      <c r="G6" s="102" t="s">
        <v>0</v>
      </c>
      <c r="H6" s="103">
        <f>C10</f>
        <v>0</v>
      </c>
    </row>
    <row r="7" spans="1:8" ht="13.5" customHeight="1">
      <c r="A7" s="46"/>
      <c r="B7" s="56" t="s">
        <v>55</v>
      </c>
      <c r="C7" s="94">
        <f>'Cost Subtotals Worksheet'!H7</f>
        <v>0</v>
      </c>
      <c r="D7" s="48"/>
      <c r="G7" s="102" t="s">
        <v>1</v>
      </c>
      <c r="H7" s="103">
        <f>C22</f>
        <v>606</v>
      </c>
    </row>
    <row r="8" spans="1:8" ht="13.5" customHeight="1">
      <c r="A8" s="46"/>
      <c r="B8" s="56" t="s">
        <v>26</v>
      </c>
      <c r="C8" s="94">
        <f>'Cost Subtotals Worksheet'!H8</f>
        <v>0</v>
      </c>
      <c r="D8" s="48"/>
      <c r="G8" s="102" t="s">
        <v>2</v>
      </c>
      <c r="H8" s="103">
        <f>C31</f>
        <v>385</v>
      </c>
    </row>
    <row r="9" spans="1:8" ht="13.5" customHeight="1" thickBot="1">
      <c r="A9" s="46"/>
      <c r="B9" s="63"/>
      <c r="C9" s="42"/>
      <c r="D9" s="48"/>
      <c r="G9" s="102" t="s">
        <v>3</v>
      </c>
      <c r="H9" s="103">
        <f>C43</f>
        <v>80</v>
      </c>
    </row>
    <row r="10" spans="1:8" ht="15" customHeight="1" thickBot="1">
      <c r="A10" s="46"/>
      <c r="B10" s="64" t="s">
        <v>56</v>
      </c>
      <c r="C10" s="95">
        <f>SUM(C6:C8)</f>
        <v>0</v>
      </c>
      <c r="D10" s="48"/>
      <c r="G10" s="102" t="s">
        <v>4</v>
      </c>
      <c r="H10" s="103">
        <f>C58</f>
        <v>166.4</v>
      </c>
    </row>
    <row r="11" spans="1:8" ht="15.75" thickBot="1">
      <c r="A11" s="67"/>
      <c r="B11" s="68"/>
      <c r="C11" s="68"/>
      <c r="D11" s="69"/>
      <c r="G11" s="104" t="s">
        <v>5</v>
      </c>
      <c r="H11" s="105">
        <f>C66</f>
        <v>32.5</v>
      </c>
    </row>
    <row r="12" spans="2:8" ht="21" thickBot="1">
      <c r="B12" s="70"/>
      <c r="C12" s="70"/>
      <c r="G12" s="98" t="s">
        <v>95</v>
      </c>
      <c r="H12" s="99">
        <f>+SUM(H6:H11)</f>
        <v>1269.9</v>
      </c>
    </row>
    <row r="13" spans="1:8" ht="13.5" thickTop="1">
      <c r="A13" s="43"/>
      <c r="B13" s="71"/>
      <c r="C13" s="71"/>
      <c r="D13" s="45"/>
      <c r="G13" s="106"/>
      <c r="H13" s="106"/>
    </row>
    <row r="14" spans="1:4" ht="15.75">
      <c r="A14" s="46"/>
      <c r="B14" s="125" t="s">
        <v>57</v>
      </c>
      <c r="C14" s="125"/>
      <c r="D14" s="48"/>
    </row>
    <row r="15" spans="1:4" ht="12.75">
      <c r="A15" s="46"/>
      <c r="B15" s="49" t="s">
        <v>9</v>
      </c>
      <c r="C15" s="49" t="s">
        <v>107</v>
      </c>
      <c r="D15" s="48"/>
    </row>
    <row r="16" spans="1:4" ht="12.75">
      <c r="A16" s="46"/>
      <c r="B16" s="52" t="s">
        <v>103</v>
      </c>
      <c r="C16" s="42">
        <f>'Cost Subtotals Worksheet'!H22+'Cost Subtotals Worksheet'!H23</f>
        <v>450</v>
      </c>
      <c r="D16" s="48"/>
    </row>
    <row r="17" spans="1:4" ht="12.75">
      <c r="A17" s="46"/>
      <c r="B17" s="56" t="s">
        <v>104</v>
      </c>
      <c r="C17" s="94">
        <f>'Cost Subtotals Worksheet'!H18+'Cost Subtotals Worksheet'!H19</f>
        <v>26</v>
      </c>
      <c r="D17" s="48"/>
    </row>
    <row r="18" spans="1:4" ht="12.75">
      <c r="A18" s="46"/>
      <c r="B18" s="56" t="s">
        <v>1</v>
      </c>
      <c r="C18" s="42">
        <f>'Cost Subtotals Worksheet'!H20+'Cost Subtotals Worksheet'!H21</f>
        <v>105</v>
      </c>
      <c r="D18" s="48"/>
    </row>
    <row r="19" spans="1:4" ht="12.75">
      <c r="A19" s="46"/>
      <c r="B19" s="56" t="s">
        <v>64</v>
      </c>
      <c r="C19" s="94">
        <f>'Cost Subtotals Worksheet'!H24</f>
        <v>25</v>
      </c>
      <c r="D19" s="48"/>
    </row>
    <row r="20" spans="1:4" ht="12.75" customHeight="1">
      <c r="A20" s="46"/>
      <c r="B20" s="56" t="s">
        <v>8</v>
      </c>
      <c r="C20" s="94">
        <f>'Cost Subtotals Worksheet'!H17</f>
        <v>0</v>
      </c>
      <c r="D20" s="48"/>
    </row>
    <row r="21" spans="1:4" ht="12.75" customHeight="1" thickBot="1">
      <c r="A21" s="46"/>
      <c r="B21" s="78"/>
      <c r="C21" s="42"/>
      <c r="D21" s="48"/>
    </row>
    <row r="22" spans="1:4" ht="12.75" customHeight="1" thickBot="1">
      <c r="A22" s="46"/>
      <c r="B22" s="64" t="s">
        <v>65</v>
      </c>
      <c r="C22" s="95">
        <f>SUM(C16:C20)</f>
        <v>606</v>
      </c>
      <c r="D22" s="48"/>
    </row>
    <row r="23" spans="1:4" ht="12.75">
      <c r="A23" s="46"/>
      <c r="B23" s="79"/>
      <c r="C23" s="80"/>
      <c r="D23" s="69"/>
    </row>
    <row r="24" spans="1:5" ht="12.75">
      <c r="A24" s="96"/>
      <c r="B24" s="82"/>
      <c r="C24" s="42"/>
      <c r="E24" s="42"/>
    </row>
    <row r="25" spans="1:4" ht="12.75" customHeight="1">
      <c r="A25" s="46"/>
      <c r="B25" s="44"/>
      <c r="C25" s="44"/>
      <c r="D25" s="45"/>
    </row>
    <row r="26" spans="1:4" ht="15.75">
      <c r="A26" s="46"/>
      <c r="B26" s="83" t="s">
        <v>66</v>
      </c>
      <c r="C26" s="42"/>
      <c r="D26" s="48"/>
    </row>
    <row r="27" spans="1:4" ht="12.75">
      <c r="A27" s="46"/>
      <c r="B27" s="80"/>
      <c r="C27" s="49" t="s">
        <v>106</v>
      </c>
      <c r="D27" s="48"/>
    </row>
    <row r="28" spans="1:4" ht="12.75">
      <c r="A28" s="46"/>
      <c r="B28" s="52" t="s">
        <v>67</v>
      </c>
      <c r="C28" s="42">
        <f>'Cost Subtotals Worksheet'!H33</f>
        <v>250</v>
      </c>
      <c r="D28" s="48"/>
    </row>
    <row r="29" spans="1:4" ht="12.75">
      <c r="A29" s="46"/>
      <c r="B29" s="56" t="s">
        <v>108</v>
      </c>
      <c r="C29" s="94">
        <f>'Cost Subtotals Worksheet'!H34</f>
        <v>135</v>
      </c>
      <c r="D29" s="48"/>
    </row>
    <row r="30" spans="1:4" ht="13.5" thickBot="1">
      <c r="A30" s="46"/>
      <c r="B30" s="84"/>
      <c r="C30" s="42"/>
      <c r="D30" s="48"/>
    </row>
    <row r="31" spans="1:4" ht="17.25" customHeight="1" thickBot="1">
      <c r="A31" s="46"/>
      <c r="B31" s="64" t="s">
        <v>69</v>
      </c>
      <c r="C31" s="95">
        <f>SUM(C28:C29)</f>
        <v>385</v>
      </c>
      <c r="D31" s="48"/>
    </row>
    <row r="32" spans="1:4" ht="12.75">
      <c r="A32" s="67"/>
      <c r="B32" s="85"/>
      <c r="C32" s="80"/>
      <c r="D32" s="69"/>
    </row>
    <row r="34" spans="1:4" ht="12.75" customHeight="1">
      <c r="A34" s="43"/>
      <c r="B34" s="86"/>
      <c r="C34" s="44"/>
      <c r="D34" s="45"/>
    </row>
    <row r="35" spans="1:4" ht="12.75" customHeight="1">
      <c r="A35" s="46"/>
      <c r="B35" s="125" t="s">
        <v>70</v>
      </c>
      <c r="C35" s="125"/>
      <c r="D35" s="48"/>
    </row>
    <row r="36" spans="1:4" ht="12.75">
      <c r="A36" s="46"/>
      <c r="B36" s="49" t="s">
        <v>9</v>
      </c>
      <c r="C36" s="49" t="s">
        <v>107</v>
      </c>
      <c r="D36" s="48"/>
    </row>
    <row r="37" spans="1:4" ht="12.75" customHeight="1">
      <c r="A37" s="46"/>
      <c r="B37" s="87" t="s">
        <v>16</v>
      </c>
      <c r="C37" s="42">
        <f>'Cost Subtotals Worksheet'!H45</f>
        <v>0</v>
      </c>
      <c r="D37" s="48"/>
    </row>
    <row r="38" spans="1:4" ht="12.75" customHeight="1">
      <c r="A38" s="46"/>
      <c r="B38" s="56" t="s">
        <v>71</v>
      </c>
      <c r="C38" s="94">
        <f>'Cost Subtotals Worksheet'!H46</f>
        <v>0</v>
      </c>
      <c r="D38" s="48"/>
    </row>
    <row r="39" spans="1:4" ht="12.75" customHeight="1">
      <c r="A39" s="46"/>
      <c r="B39" s="56" t="s">
        <v>101</v>
      </c>
      <c r="C39" s="42">
        <f>'Cost Subtotals Worksheet'!H50+'Cost Subtotals Worksheet'!H51</f>
        <v>0</v>
      </c>
      <c r="D39" s="48"/>
    </row>
    <row r="40" spans="1:4" ht="12.75" customHeight="1">
      <c r="A40" s="46"/>
      <c r="B40" s="56" t="s">
        <v>38</v>
      </c>
      <c r="C40" s="94">
        <f>'Cost Subtotals Worksheet'!H48+'Cost Subtotals Worksheet'!H49</f>
        <v>80</v>
      </c>
      <c r="D40" s="48"/>
    </row>
    <row r="41" spans="1:4" ht="12.75" customHeight="1">
      <c r="A41" s="46"/>
      <c r="B41" s="84" t="s">
        <v>102</v>
      </c>
      <c r="C41" s="94">
        <f>'Cost Subtotals Worksheet'!H47</f>
        <v>0</v>
      </c>
      <c r="D41" s="48"/>
    </row>
    <row r="42" spans="1:4" ht="13.5" thickBot="1">
      <c r="A42" s="46"/>
      <c r="B42" s="78"/>
      <c r="C42" s="42"/>
      <c r="D42" s="48"/>
    </row>
    <row r="43" spans="1:4" ht="13.5" thickBot="1">
      <c r="A43" s="46"/>
      <c r="B43" s="64" t="s">
        <v>77</v>
      </c>
      <c r="C43" s="95">
        <f>SUM(C37:C41)</f>
        <v>80</v>
      </c>
      <c r="D43" s="48"/>
    </row>
    <row r="44" spans="1:4" ht="12.75">
      <c r="A44" s="67"/>
      <c r="B44" s="80"/>
      <c r="C44" s="80"/>
      <c r="D44" s="69"/>
    </row>
    <row r="45" spans="1:4" ht="12.75">
      <c r="A45" s="3"/>
      <c r="D45"/>
    </row>
    <row r="46" spans="1:4" ht="12.75">
      <c r="A46" s="43"/>
      <c r="B46" s="44"/>
      <c r="C46" s="44"/>
      <c r="D46" s="45"/>
    </row>
    <row r="47" spans="1:4" ht="15.75">
      <c r="A47" s="46"/>
      <c r="B47" s="125" t="s">
        <v>78</v>
      </c>
      <c r="C47" s="125"/>
      <c r="D47" s="48"/>
    </row>
    <row r="48" spans="1:4" ht="12.75">
      <c r="A48" s="46"/>
      <c r="B48" s="49" t="s">
        <v>9</v>
      </c>
      <c r="C48" s="49" t="s">
        <v>107</v>
      </c>
      <c r="D48" s="48"/>
    </row>
    <row r="49" spans="1:4" ht="25.5">
      <c r="A49" s="46"/>
      <c r="B49" s="87" t="s">
        <v>83</v>
      </c>
      <c r="C49" s="42">
        <f>'Cost Subtotals Worksheet'!H63</f>
        <v>0</v>
      </c>
      <c r="D49" s="48"/>
    </row>
    <row r="50" spans="1:4" ht="12.75">
      <c r="A50" s="46"/>
      <c r="B50" s="56" t="s">
        <v>105</v>
      </c>
      <c r="C50" s="94">
        <f>'Cost Subtotals Worksheet'!H60+'Cost Subtotals Worksheet'!H61</f>
        <v>41.4</v>
      </c>
      <c r="D50" s="48"/>
    </row>
    <row r="51" spans="1:4" ht="12.75">
      <c r="A51" s="46"/>
      <c r="B51" s="56" t="s">
        <v>82</v>
      </c>
      <c r="C51" s="42">
        <f>'Cost Subtotals Worksheet'!H62</f>
        <v>0</v>
      </c>
      <c r="D51" s="48"/>
    </row>
    <row r="52" spans="1:4" ht="12.75">
      <c r="A52" s="46"/>
      <c r="B52" s="56" t="s">
        <v>84</v>
      </c>
      <c r="C52" s="94">
        <f>'Cost Subtotals Worksheet'!H64</f>
        <v>0</v>
      </c>
      <c r="D52" s="48"/>
    </row>
    <row r="53" spans="1:4" ht="12.75">
      <c r="A53" s="46"/>
      <c r="B53" s="56" t="s">
        <v>85</v>
      </c>
      <c r="C53" s="42">
        <f>'Cost Subtotals Worksheet'!H65</f>
        <v>125</v>
      </c>
      <c r="D53" s="48"/>
    </row>
    <row r="54" spans="1:4" ht="12.75">
      <c r="A54" s="46"/>
      <c r="B54" s="56" t="s">
        <v>87</v>
      </c>
      <c r="C54" s="94">
        <f>'Cost Subtotals Worksheet'!H67</f>
        <v>0</v>
      </c>
      <c r="D54" s="48"/>
    </row>
    <row r="55" spans="1:4" ht="12.75">
      <c r="A55" s="46"/>
      <c r="B55" s="56" t="s">
        <v>79</v>
      </c>
      <c r="C55" s="42">
        <f>'Cost Subtotals Worksheet'!H59</f>
        <v>0</v>
      </c>
      <c r="D55" s="48"/>
    </row>
    <row r="56" spans="1:4" ht="12.75">
      <c r="A56" s="46"/>
      <c r="B56" s="84" t="s">
        <v>86</v>
      </c>
      <c r="C56" s="94">
        <f>'Cost Subtotals Worksheet'!H66</f>
        <v>0</v>
      </c>
      <c r="D56" s="48"/>
    </row>
    <row r="57" spans="1:4" ht="13.5" thickBot="1">
      <c r="A57" s="46"/>
      <c r="B57" s="84"/>
      <c r="C57" s="42"/>
      <c r="D57" s="48"/>
    </row>
    <row r="58" spans="1:4" ht="13.5" thickBot="1">
      <c r="A58" s="46"/>
      <c r="B58" s="64" t="s">
        <v>88</v>
      </c>
      <c r="C58" s="95">
        <f>SUM(C49:C56)</f>
        <v>166.4</v>
      </c>
      <c r="D58" s="48"/>
    </row>
    <row r="59" spans="1:4" ht="12.75">
      <c r="A59" s="67"/>
      <c r="B59" s="85"/>
      <c r="C59" s="80"/>
      <c r="D59" s="69"/>
    </row>
    <row r="60" spans="1:4" ht="12.75">
      <c r="A60" s="3"/>
      <c r="D60"/>
    </row>
    <row r="61" spans="1:4" ht="12.75">
      <c r="A61" s="43"/>
      <c r="B61" s="86"/>
      <c r="C61" s="44"/>
      <c r="D61" s="45"/>
    </row>
    <row r="62" spans="1:4" ht="15.75">
      <c r="A62" s="46"/>
      <c r="B62" s="125" t="s">
        <v>89</v>
      </c>
      <c r="C62" s="125"/>
      <c r="D62" s="48"/>
    </row>
    <row r="63" spans="1:4" ht="12.75">
      <c r="A63" s="46"/>
      <c r="B63" s="49" t="s">
        <v>9</v>
      </c>
      <c r="C63" s="49" t="s">
        <v>107</v>
      </c>
      <c r="D63" s="48"/>
    </row>
    <row r="64" spans="1:4" ht="12.75">
      <c r="A64" s="46"/>
      <c r="B64" s="97" t="s">
        <v>91</v>
      </c>
      <c r="C64" s="80">
        <f>'Cost Subtotals Worksheet'!H75+'Cost Subtotals Worksheet'!H76</f>
        <v>32.5</v>
      </c>
      <c r="D64" s="48"/>
    </row>
    <row r="65" spans="1:4" ht="13.5" thickBot="1">
      <c r="A65" s="46"/>
      <c r="B65" s="42"/>
      <c r="C65" s="42"/>
      <c r="D65" s="48"/>
    </row>
    <row r="66" spans="1:4" ht="13.5" thickBot="1">
      <c r="A66" s="46"/>
      <c r="B66" s="64" t="s">
        <v>93</v>
      </c>
      <c r="C66" s="95">
        <f>SUM(C64)</f>
        <v>32.5</v>
      </c>
      <c r="D66" s="48"/>
    </row>
    <row r="67" spans="1:4" ht="12.75">
      <c r="A67" s="67"/>
      <c r="B67" s="80"/>
      <c r="C67" s="80"/>
      <c r="D67" s="69"/>
    </row>
    <row r="68" spans="1:4" ht="12.75">
      <c r="A68" s="3"/>
      <c r="D68"/>
    </row>
  </sheetData>
  <mergeCells count="6">
    <mergeCell ref="B47:C47"/>
    <mergeCell ref="B62:C62"/>
    <mergeCell ref="A1:J1"/>
    <mergeCell ref="B4:C4"/>
    <mergeCell ref="B14:C14"/>
    <mergeCell ref="B35:C35"/>
  </mergeCells>
  <printOptions/>
  <pageMargins left="0.56" right="0.24" top="0.37" bottom="0.26" header="0.18" footer="0.18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Magneti Marelli USA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Stephanie M Cornelius</dc:creator>
  <cp:keywords/>
  <dc:description/>
  <cp:lastModifiedBy>SIT</cp:lastModifiedBy>
  <cp:lastPrinted>2000-09-07T16:49:16Z</cp:lastPrinted>
  <dcterms:created xsi:type="dcterms:W3CDTF">2000-06-29T13:32:05Z</dcterms:created>
  <dcterms:modified xsi:type="dcterms:W3CDTF">2005-03-04T19:05:27Z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-924807603</vt:i4>
  </property>
  <property fmtid="{D5CDD505-2E9C-101B-9397-08002B2CF9AE}" pid="3" name="_EmailSubject">
    <vt:lpwstr>CSC 2005 TICA Excel Spreadsheet</vt:lpwstr>
  </property>
  <property fmtid="{D5CDD505-2E9C-101B-9397-08002B2CF9AE}" pid="4" name="_AuthorEmailDisplayName">
    <vt:lpwstr>Jay Meldrum</vt:lpwstr>
  </property>
  <property fmtid="{D5CDD505-2E9C-101B-9397-08002B2CF9AE}" pid="5" name="_ReviewingToolsShownOnce">
    <vt:lpwstr/>
  </property>
</Properties>
</file>