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330" windowHeight="4470" tabRatio="777" activeTab="1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Sheet'!$A$1:$P$39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<sst xmlns="http://schemas.openxmlformats.org/spreadsheetml/2006/main" count="681" uniqueCount="148">
  <si>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</si>
  <si>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</si>
  <si>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</si>
  <si>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</si>
  <si>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</si>
  <si>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</si>
  <si>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</si>
  <si>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</si>
  <si>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</si>
  <si>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</si>
  <si>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</si>
  <si>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</si>
  <si>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</si>
  <si>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</si>
  <si>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</si>
  <si>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</si>
  <si>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</si>
  <si>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</si>
  <si>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</si>
  <si>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</si>
  <si>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</si>
  <si>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</si>
  <si>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</si>
  <si>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</si>
  <si>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</si>
  <si>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</si>
  <si>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</si>
  <si>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</si>
  <si>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</si>
  <si>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</si>
  <si>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</si>
  <si>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</si>
  <si>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</si>
  <si>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</si>
  <si>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</si>
  <si>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</si>
  <si>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</si>
  <si>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</si>
  <si>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</si>
  <si>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</si>
  <si>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</si>
  <si>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</si>
  <si>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</si>
  <si>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</si>
  <si>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</si>
  <si>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</si>
  <si>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</si>
  <si>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</si>
  <si>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</si>
  <si>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</si>
  <si>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</si>
  <si>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</si>
  <si>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</si>
  <si>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</si>
  <si>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</si>
  <si>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</si>
  <si>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</si>
  <si>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</si>
  <si>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</si>
  <si>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</si>
  <si>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</si>
  <si>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</si>
  <si>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</si>
  <si>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</si>
  <si>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</si>
  <si>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</si>
  <si>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</si>
  <si>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</si>
  <si>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</si>
  <si>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</si>
  <si>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</si>
  <si>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</si>
  <si>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</si>
  <si>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</si>
  <si>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</si>
  <si>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</si>
  <si>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</si>
  <si>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</si>
  <si>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</si>
  <si>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</si>
  <si>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</si>
  <si>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</si>
  <si>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</si>
  <si>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</si>
  <si>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</si>
  <si>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</si>
  <si>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</si>
  <si>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</si>
  <si>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</si>
  <si>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</si>
  <si>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</si>
  <si>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</si>
  <si>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</si>
  <si>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</si>
  <si>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</si>
  <si>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</si>
  <si>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</si>
  <si>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</si>
  <si>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</si>
  <si>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</si>
  <si>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</si>
  <si>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</si>
  <si>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</si>
  <si>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</si>
  <si>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</si>
  <si>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</si>
  <si>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</si>
  <si>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</si>
  <si>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</si>
  <si>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</si>
  <si>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</si>
  <si>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</si>
  <si>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</si>
  <si>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</si>
  <si>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</si>
  <si>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</si>
  <si>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</si>
  <si>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</si>
  <si>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Average</t>
  </si>
  <si>
    <t>Raw Data</t>
  </si>
  <si>
    <t>↓</t>
  </si>
  <si>
    <t>Averaged Raw Data</t>
  </si>
  <si>
    <t>→</t>
  </si>
  <si>
    <t>Raw Fuel Flow in grams/hr</t>
  </si>
  <si>
    <t>grams/hr</t>
  </si>
  <si>
    <t>ppm &lt;3000</t>
  </si>
  <si>
    <t>17 Mar. 2005</t>
  </si>
  <si>
    <t>E-10</t>
  </si>
  <si>
    <t>UW-Madison</t>
  </si>
  <si>
    <t>Team 1</t>
  </si>
  <si>
    <t>Polaris</t>
  </si>
  <si>
    <t>17/03/05</t>
  </si>
  <si>
    <t>DYNOmite Test Run: Polaris on 2005-03-17 @ 17-36-11</t>
  </si>
  <si>
    <t>Date: 3/17/2005</t>
  </si>
  <si>
    <t>Correction Method: Standard</t>
  </si>
  <si>
    <t>Sec (Seconds)</t>
  </si>
  <si>
    <t>RPM (RPM)</t>
  </si>
  <si>
    <t>Hp (Hp)</t>
  </si>
  <si>
    <t>Torque (N-m)</t>
  </si>
  <si>
    <t>A-Temp (Degree F)</t>
  </si>
  <si>
    <t>Baro (in Hg)</t>
  </si>
  <si>
    <t>Humid (%)</t>
  </si>
  <si>
    <t>DYNOmite Test Run: Polaris on 2005-03-17 @ 17-43-32</t>
  </si>
  <si>
    <t>DYNOmite Test Run: Polaris on 2005-03-17 @ 17-49-56</t>
  </si>
  <si>
    <t>DYNOmite Test Run: Polaris on 2005-03-17 @ 17-54-02</t>
  </si>
  <si>
    <t>DYNOmite Test Run: Polaris on 2005-03-17 @ 17-58-25</t>
  </si>
  <si>
    <t>Power Sweep</t>
  </si>
  <si>
    <t>DYNOmite Test Run: University of Wisconsin Madison on 2005-03-17 @ 17-15-44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</si>
</sst>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  <numFmt numFmtId="171" formatCode="#,##0.000"/>
    <numFmt numFmtId="172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sz val="10"/>
      <color indexed="47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1" fillId="0" borderId="0" xfId="0" applyNumberFormat="1" applyFont="1" applyAlignment="1">
      <alignment/>
    </xf>
    <xf numFmtId="167" fontId="1" fillId="2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13.8515625" style="32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2.75">
      <c r="B1" s="61" t="s">
        <v>128</v>
      </c>
    </row>
    <row r="2" spans="1:2" ht="12.75">
      <c r="A2" t="s">
        <v>69</v>
      </c>
      <c r="B2" s="62" t="s">
        <v>129</v>
      </c>
    </row>
    <row r="3" spans="1:2" ht="12.75">
      <c r="A3" t="s">
        <v>70</v>
      </c>
      <c r="B3" s="63"/>
    </row>
    <row r="4" spans="1:7" ht="12.75">
      <c r="A4" t="s">
        <v>0</v>
      </c>
      <c r="B4" s="64" t="s">
        <v>126</v>
      </c>
      <c r="G4" s="60"/>
    </row>
    <row r="5" spans="1:2" ht="12.75">
      <c r="A5" t="s">
        <v>83</v>
      </c>
      <c r="B5" s="62" t="s">
        <v>130</v>
      </c>
    </row>
    <row r="6" spans="1:2" ht="12.75">
      <c r="A6" t="s">
        <v>3</v>
      </c>
      <c r="B6" s="62">
        <v>784</v>
      </c>
    </row>
    <row r="7" spans="1:2" ht="12.75">
      <c r="A7" t="s">
        <v>77</v>
      </c>
      <c r="B7" s="65">
        <v>5772</v>
      </c>
    </row>
    <row r="8" spans="1:8" ht="12.75">
      <c r="A8" t="s">
        <v>78</v>
      </c>
      <c r="B8" s="62">
        <v>48.99</v>
      </c>
      <c r="H8" s="21"/>
    </row>
    <row r="9" spans="1:2" ht="12.75">
      <c r="A9" t="s">
        <v>84</v>
      </c>
      <c r="B9" s="62">
        <v>4</v>
      </c>
    </row>
    <row r="10" spans="1:2" ht="12.75">
      <c r="A10" t="s">
        <v>117</v>
      </c>
      <c r="B10" s="62" t="s">
        <v>127</v>
      </c>
    </row>
    <row r="12" spans="1:36" s="24" customFormat="1" ht="12.75">
      <c r="A12" s="24" t="s">
        <v>71</v>
      </c>
      <c r="B12" s="42" t="s">
        <v>99</v>
      </c>
      <c r="C12" s="43" t="s">
        <v>100</v>
      </c>
      <c r="D12" s="29" t="s">
        <v>23</v>
      </c>
      <c r="E12" s="29" t="s">
        <v>24</v>
      </c>
      <c r="F12" s="29" t="s">
        <v>25</v>
      </c>
      <c r="G12" s="29" t="s">
        <v>89</v>
      </c>
      <c r="H12" s="29" t="s">
        <v>64</v>
      </c>
      <c r="I12" s="29" t="s">
        <v>65</v>
      </c>
      <c r="J12" s="29" t="s">
        <v>66</v>
      </c>
      <c r="K12" s="29" t="s">
        <v>67</v>
      </c>
      <c r="L12" s="29" t="s">
        <v>26</v>
      </c>
      <c r="M12" s="29" t="s">
        <v>27</v>
      </c>
      <c r="N12" s="29" t="s">
        <v>68</v>
      </c>
      <c r="O12" s="29" t="s">
        <v>79</v>
      </c>
      <c r="P12" s="30" t="s">
        <v>80</v>
      </c>
      <c r="Q12" s="29" t="s">
        <v>9</v>
      </c>
      <c r="R12" s="29" t="s">
        <v>10</v>
      </c>
      <c r="S12" s="29" t="s">
        <v>11</v>
      </c>
      <c r="T12" s="29" t="s">
        <v>12</v>
      </c>
      <c r="U12" s="29" t="s">
        <v>8</v>
      </c>
      <c r="V12" s="29" t="s">
        <v>13</v>
      </c>
      <c r="W12" s="29" t="s">
        <v>28</v>
      </c>
      <c r="X12" s="29" t="s">
        <v>29</v>
      </c>
      <c r="Y12" s="29" t="s">
        <v>30</v>
      </c>
      <c r="Z12" s="29" t="s">
        <v>31</v>
      </c>
      <c r="AA12" s="29" t="s">
        <v>32</v>
      </c>
      <c r="AB12" s="29" t="s">
        <v>33</v>
      </c>
      <c r="AC12" s="29" t="s">
        <v>34</v>
      </c>
      <c r="AD12" s="29" t="s">
        <v>35</v>
      </c>
      <c r="AE12" s="29" t="s">
        <v>36</v>
      </c>
      <c r="AF12" s="29" t="s">
        <v>37</v>
      </c>
      <c r="AG12" s="29" t="s">
        <v>38</v>
      </c>
      <c r="AH12" s="29" t="s">
        <v>39</v>
      </c>
      <c r="AI12" s="29"/>
      <c r="AJ12" s="29" t="s">
        <v>40</v>
      </c>
    </row>
    <row r="13" spans="1:36" s="24" customFormat="1" ht="13.5" thickBot="1">
      <c r="A13" s="3"/>
      <c r="B13" s="44" t="s">
        <v>14</v>
      </c>
      <c r="C13" s="45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1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2.75">
      <c r="A14" s="25"/>
      <c r="B14" s="33"/>
      <c r="P14" s="28"/>
    </row>
    <row r="15" spans="1:36" s="24" customFormat="1" ht="12.75">
      <c r="A15" s="25" t="s">
        <v>72</v>
      </c>
      <c r="B15" s="58">
        <f>B7</f>
        <v>5772</v>
      </c>
      <c r="C15" s="59">
        <f>B8*1</f>
        <v>48.99</v>
      </c>
      <c r="D15" s="65">
        <v>5751</v>
      </c>
      <c r="E15" s="66">
        <v>49.06</v>
      </c>
      <c r="F15" s="67">
        <f>D15*E15*(2*3.1415/60)/1000</f>
        <v>29.545185483</v>
      </c>
      <c r="G15" s="68">
        <v>163.82258064516128</v>
      </c>
      <c r="H15" s="71">
        <v>0.21441451612903226</v>
      </c>
      <c r="I15" s="68">
        <v>15.361290322580645</v>
      </c>
      <c r="J15" s="68">
        <v>272.6774193548387</v>
      </c>
      <c r="K15" s="68">
        <v>0</v>
      </c>
      <c r="L15" s="68">
        <v>8270.894897483873</v>
      </c>
      <c r="M15" s="66">
        <v>19.583333333333336</v>
      </c>
      <c r="N15" s="66">
        <v>65.53</v>
      </c>
      <c r="O15" s="30">
        <v>28.78</v>
      </c>
      <c r="P15" s="28">
        <f>O15*25.40006</f>
        <v>731.0137268</v>
      </c>
      <c r="Q15" s="24">
        <f>(4347.8*U15)/(O15-U15)</f>
        <v>67.8072866682452</v>
      </c>
      <c r="R15" s="24">
        <f>(O15-U15)*3.38641</f>
        <v>95.96424357614677</v>
      </c>
      <c r="S15" s="30">
        <f>IF(B9=4,1/(1-0.0047*(Q15-75)),1)</f>
        <v>0.9672997054114958</v>
      </c>
      <c r="T15" s="24">
        <f>(99/R15)*(((M15+273)/298)^0.7)</f>
        <v>1.0184719529581332</v>
      </c>
      <c r="U15" s="24">
        <f>Y15/3.377</f>
        <v>0.44195363935649673</v>
      </c>
      <c r="V15" s="24">
        <f>(749/(P15-(Y15*0.13332)))*(((273+M15)/293)^0.5)</f>
        <v>1.0241545417809237</v>
      </c>
      <c r="W15" s="30">
        <v>1.92</v>
      </c>
      <c r="X15" s="24">
        <f>Q15*(2.20462/15.43235)</f>
        <v>9.686748961405536</v>
      </c>
      <c r="Y15" s="24">
        <f>0.001*N15*10^(((7.5*M15)/(237.3+M15))+0.78571)</f>
        <v>1.4924774401068894</v>
      </c>
      <c r="Z15" s="24">
        <f>(0.5*W15*H15*(H15+I15))/(H15+(3*I15))</f>
        <v>0.06924815669087887</v>
      </c>
      <c r="AA15" s="24">
        <f>1/(1+(0.005*(H15+I15)*W15)-(0.01*Z15))</f>
        <v>0.8704475598936003</v>
      </c>
      <c r="AB15" s="24">
        <f>G15</f>
        <v>163.82258064516128</v>
      </c>
      <c r="AC15" s="24">
        <f>H15*AA15</f>
        <v>0.18663659237028316</v>
      </c>
      <c r="AD15" s="24">
        <f>I15*AA15</f>
        <v>13.3711976781075</v>
      </c>
      <c r="AE15" s="24">
        <f>J15*S15*AA15</f>
        <v>229.58993380039416</v>
      </c>
      <c r="AF15" s="24">
        <f>AB15*0.0001*L15/(AC15+AD15+0.0001*AB15)</f>
        <v>9.981860415307597</v>
      </c>
      <c r="AG15" s="24">
        <f>AC15*(L15/(AC15+AD15+(0.0001*AB15)))*(28.01/(12.011+(W15*1.008)))</f>
        <v>228.39508999171412</v>
      </c>
      <c r="AH15" s="24">
        <f>0.0001*AE15*(L15/(AC15+AD15+(0.0001*AB15)))*(46.005/(12.011+(W15*1.008)))</f>
        <v>46.146071626919046</v>
      </c>
      <c r="AJ15" s="39">
        <f>F15*0.12</f>
        <v>3.54542225796</v>
      </c>
    </row>
    <row r="16" spans="1:36" s="24" customFormat="1" ht="12.75">
      <c r="A16" s="25"/>
      <c r="B16" s="58"/>
      <c r="C16" s="59"/>
      <c r="D16" s="65"/>
      <c r="E16" s="66"/>
      <c r="F16" s="67"/>
      <c r="G16" s="68"/>
      <c r="H16" s="71"/>
      <c r="I16" s="68"/>
      <c r="J16" s="68"/>
      <c r="K16" s="68"/>
      <c r="L16" s="67"/>
      <c r="M16" s="66"/>
      <c r="N16" s="66"/>
      <c r="O16" s="30"/>
      <c r="P16" s="28"/>
      <c r="S16" s="30"/>
      <c r="W16" s="30"/>
      <c r="AJ16" s="39"/>
    </row>
    <row r="17" spans="1:36" s="24" customFormat="1" ht="12.75">
      <c r="A17" s="25" t="s">
        <v>73</v>
      </c>
      <c r="B17" s="58">
        <f>B7*0.85</f>
        <v>4906.2</v>
      </c>
      <c r="C17" s="59">
        <f>B8*0.51</f>
        <v>24.984900000000003</v>
      </c>
      <c r="D17" s="65">
        <v>4901</v>
      </c>
      <c r="E17" s="66">
        <v>23.73</v>
      </c>
      <c r="F17" s="67">
        <f>D17*E17*(2*3.1415/60)/1000</f>
        <v>12.1786247765</v>
      </c>
      <c r="G17" s="68">
        <v>63.02166666666668</v>
      </c>
      <c r="H17" s="71">
        <v>0.05656666666666666</v>
      </c>
      <c r="I17" s="68">
        <v>15.465</v>
      </c>
      <c r="J17" s="68">
        <v>89.55333333333333</v>
      </c>
      <c r="K17" s="68">
        <v>0.022835166666666667</v>
      </c>
      <c r="L17" s="68">
        <v>4346.162476578514</v>
      </c>
      <c r="M17" s="66">
        <v>21.17777777777778</v>
      </c>
      <c r="N17" s="66">
        <v>45.8</v>
      </c>
      <c r="O17" s="30">
        <v>28.78</v>
      </c>
      <c r="P17" s="28">
        <f>O17*25.40006</f>
        <v>731.0137268</v>
      </c>
      <c r="Q17" s="24">
        <f>(4347.8*U17)/(O17-U17)</f>
        <v>52.106535681362104</v>
      </c>
      <c r="R17" s="24">
        <f>(O17-U17)*3.38641</f>
        <v>96.30668509844159</v>
      </c>
      <c r="S17" s="30">
        <f>IF(B9=4,1/(1-0.0047*(Q17-75)),1)</f>
        <v>0.9028536005599472</v>
      </c>
      <c r="T17" s="24">
        <f>(99/R17)*(((M17+273)/298)^0.7)</f>
        <v>1.0187187021815092</v>
      </c>
      <c r="U17" s="24">
        <f>Y17/3.377</f>
        <v>0.3408313528363101</v>
      </c>
      <c r="V17" s="24">
        <f>(749/(P17-(Y17*0.13332)))*(((273+M17)/293)^0.5)</f>
        <v>1.026877364386305</v>
      </c>
      <c r="W17" s="30">
        <v>1.92</v>
      </c>
      <c r="X17" s="24">
        <f>Q17*(2.20462/15.43235)</f>
        <v>7.443785988125238</v>
      </c>
      <c r="Y17" s="24">
        <f>0.001*N17*10^(((7.5*M17)/(237.3+M17))+0.78571)</f>
        <v>1.1509874785282193</v>
      </c>
      <c r="Z17" s="24">
        <f>(0.5*W17*H17*(H17+I17))/(H17+(3*I17))</f>
        <v>0.01814541934215351</v>
      </c>
      <c r="AA17" s="24">
        <f>1/(1+(0.005*(H17+I17)*W17)-(0.01*Z17))</f>
        <v>0.8704541510519287</v>
      </c>
      <c r="AB17" s="24">
        <f>G17</f>
        <v>63.02166666666668</v>
      </c>
      <c r="AC17" s="24">
        <f>H17*AA17</f>
        <v>0.049238689811170765</v>
      </c>
      <c r="AD17" s="24">
        <f>I17*AA17</f>
        <v>13.461573446018077</v>
      </c>
      <c r="AE17" s="24">
        <f>J17*S17*AA17</f>
        <v>70.37930773919759</v>
      </c>
      <c r="AF17" s="24">
        <f>AB17*0.0001*L17/(AC17+AD17+0.0001*AB17)</f>
        <v>2.026337846588528</v>
      </c>
      <c r="AG17" s="24">
        <f>AC17*(L17/(AC17+AD17+(0.0001*AB17)))*(28.01/(12.011+(W17*1.008)))</f>
        <v>31.796601006172782</v>
      </c>
      <c r="AH17" s="24">
        <f>0.0001*AE17*(L17/(AC17+AD17+(0.0001*AB17)))*(46.005/(12.011+(W17*1.008)))</f>
        <v>7.464678814177802</v>
      </c>
      <c r="AJ17" s="39">
        <f>F17*0.27</f>
        <v>3.288228689655</v>
      </c>
    </row>
    <row r="18" spans="1:36" s="24" customFormat="1" ht="12.75">
      <c r="A18" s="25"/>
      <c r="B18" s="58"/>
      <c r="C18" s="59"/>
      <c r="D18" s="65"/>
      <c r="E18" s="66"/>
      <c r="F18" s="67"/>
      <c r="G18" s="68"/>
      <c r="H18" s="68"/>
      <c r="I18" s="68"/>
      <c r="J18" s="68"/>
      <c r="K18" s="68"/>
      <c r="L18" s="67"/>
      <c r="M18" s="66"/>
      <c r="N18" s="66"/>
      <c r="O18" s="30"/>
      <c r="P18" s="28"/>
      <c r="S18" s="30"/>
      <c r="W18" s="30"/>
      <c r="AJ18" s="39"/>
    </row>
    <row r="19" spans="1:36" s="24" customFormat="1" ht="12.75">
      <c r="A19" s="25" t="s">
        <v>74</v>
      </c>
      <c r="B19" s="58">
        <f>B7*0.75</f>
        <v>4329</v>
      </c>
      <c r="C19" s="59">
        <f>B8*0.33</f>
        <v>16.166700000000002</v>
      </c>
      <c r="D19" s="65">
        <v>4350</v>
      </c>
      <c r="E19" s="66">
        <v>18.04</v>
      </c>
      <c r="F19" s="67">
        <f>D19*E19*(2*3.1415/60)/1000</f>
        <v>8.2175357</v>
      </c>
      <c r="G19" s="68">
        <v>45.19672131147542</v>
      </c>
      <c r="H19" s="71">
        <v>0.033008524590163936</v>
      </c>
      <c r="I19" s="68">
        <v>15.472131147540983</v>
      </c>
      <c r="J19" s="68">
        <v>60.50655737704918</v>
      </c>
      <c r="K19" s="68">
        <v>0</v>
      </c>
      <c r="L19" s="68">
        <v>3235.205083968001</v>
      </c>
      <c r="M19" s="66">
        <v>22.22222222222222</v>
      </c>
      <c r="N19" s="66">
        <v>44.52</v>
      </c>
      <c r="O19" s="30">
        <v>28.78</v>
      </c>
      <c r="P19" s="28">
        <f>O19*25.40006</f>
        <v>731.0137268</v>
      </c>
      <c r="Q19" s="24">
        <f>(4347.8*U19)/(O19-U19)</f>
        <v>54.0107785647513</v>
      </c>
      <c r="R19" s="24">
        <f>(O19-U19)*3.38641</f>
        <v>96.265022398942</v>
      </c>
      <c r="S19" s="30">
        <f>IF(B9=4,1/(1-0.0047*(Q19-75)),1)</f>
        <v>0.9102085287024209</v>
      </c>
      <c r="T19" s="24">
        <f>(99/R19)*(((M19+273)/298)^0.7)</f>
        <v>1.0216911347483704</v>
      </c>
      <c r="U19" s="24">
        <f>Y19/3.377</f>
        <v>0.353134263440642</v>
      </c>
      <c r="V19" s="24">
        <f>(749/(P19-(Y19*0.13332)))*(((273+M19)/293)^0.5)</f>
        <v>1.0287064507249324</v>
      </c>
      <c r="W19" s="30">
        <v>1.92</v>
      </c>
      <c r="X19" s="24">
        <f>Q19*(2.20462/15.43235)</f>
        <v>7.715820509476651</v>
      </c>
      <c r="Y19" s="24">
        <f>0.001*N19*10^(((7.5*M19)/(237.3+M19))+0.78571)</f>
        <v>1.192534407639048</v>
      </c>
      <c r="Z19" s="24">
        <f>(0.5*W19*H19*(H19+I19))/(H19+(3*I19))</f>
        <v>0.010577740336089145</v>
      </c>
      <c r="AA19" s="24">
        <f>1/(1+(0.005*(H19+I19)*W19)-(0.01*Z19))</f>
        <v>0.8705163030446098</v>
      </c>
      <c r="AB19" s="24">
        <f>G19</f>
        <v>45.19672131147542</v>
      </c>
      <c r="AC19" s="24">
        <f>H19*AA19</f>
        <v>0.028734458795186605</v>
      </c>
      <c r="AD19" s="24">
        <f>I19*AA19</f>
        <v>13.468742406778732</v>
      </c>
      <c r="AE19" s="24">
        <f>J19*S19*AA19</f>
        <v>47.94245323269043</v>
      </c>
      <c r="AF19" s="24">
        <f>AB19*0.0001*L19/(AC19+AD19+0.0001*AB19)</f>
        <v>1.082955858840883</v>
      </c>
      <c r="AG19" s="24">
        <f>AC19*(L19/(AC19+AD19+(0.0001*AB19)))*(28.01/(12.011+(W19*1.008)))</f>
        <v>13.827990838116095</v>
      </c>
      <c r="AH19" s="24">
        <f>0.0001*AE19*(L19/(AC19+AD19+(0.0001*AB19)))*(46.005/(12.011+(W19*1.008)))</f>
        <v>3.7893807176419556</v>
      </c>
      <c r="AJ19" s="39">
        <f>F19*0.25</f>
        <v>2.054383925</v>
      </c>
    </row>
    <row r="20" spans="1:36" s="24" customFormat="1" ht="12.75">
      <c r="A20" s="25"/>
      <c r="B20" s="58"/>
      <c r="C20" s="59"/>
      <c r="D20" s="65"/>
      <c r="E20" s="66"/>
      <c r="F20" s="67"/>
      <c r="G20" s="68"/>
      <c r="H20" s="71"/>
      <c r="I20" s="68"/>
      <c r="J20" s="68"/>
      <c r="K20" s="68"/>
      <c r="L20" s="67"/>
      <c r="M20" s="66"/>
      <c r="N20" s="66"/>
      <c r="O20" s="30"/>
      <c r="P20" s="28"/>
      <c r="S20" s="30"/>
      <c r="W20" s="30"/>
      <c r="AJ20" s="39"/>
    </row>
    <row r="21" spans="1:36" s="24" customFormat="1" ht="12.75">
      <c r="A21" s="25" t="s">
        <v>75</v>
      </c>
      <c r="B21" s="58">
        <f>B7*0.65</f>
        <v>3751.8</v>
      </c>
      <c r="C21" s="59">
        <f>B8*0.19</f>
        <v>9.308100000000001</v>
      </c>
      <c r="D21" s="65">
        <v>3753</v>
      </c>
      <c r="E21" s="66">
        <v>9.708</v>
      </c>
      <c r="F21" s="69">
        <f>D21*E21*(2*3.1415/60)/1000</f>
        <v>3.8152600182000005</v>
      </c>
      <c r="G21" s="70">
        <v>11.293114754098362</v>
      </c>
      <c r="H21" s="71">
        <v>0.0018991803278688528</v>
      </c>
      <c r="I21" s="68">
        <v>15.450819672131148</v>
      </c>
      <c r="J21" s="68">
        <v>130.8</v>
      </c>
      <c r="K21" s="68">
        <v>0</v>
      </c>
      <c r="L21" s="68">
        <v>2159.5919719672133</v>
      </c>
      <c r="M21" s="66">
        <v>22.15</v>
      </c>
      <c r="N21" s="66">
        <v>44.42</v>
      </c>
      <c r="O21" s="30">
        <v>28.78</v>
      </c>
      <c r="P21" s="28">
        <f>O21*25.40006</f>
        <v>731.0137268</v>
      </c>
      <c r="Q21" s="24">
        <f>(4347.8*U21)/(O21-U21)</f>
        <v>53.64869090976423</v>
      </c>
      <c r="R21" s="24">
        <f>(O21-U21)*3.38641</f>
        <v>96.27294169521589</v>
      </c>
      <c r="S21" s="30">
        <f>IF(B9=4,1/(1-0.0047*(Q21-75)),1)</f>
        <v>0.9088007928417473</v>
      </c>
      <c r="T21" s="24">
        <f>(99/R21)*(((M21+273)/298)^0.7)</f>
        <v>1.02143213935644</v>
      </c>
      <c r="U21" s="24">
        <f>Y21/3.377</f>
        <v>0.3507957113238262</v>
      </c>
      <c r="V21" s="24">
        <f>(749/(P21-(Y21*0.13332)))*(((273+M21)/293)^0.5)</f>
        <v>1.0285791315294015</v>
      </c>
      <c r="W21" s="30">
        <v>1.92</v>
      </c>
      <c r="X21" s="24">
        <f>Q21*(2.20462/15.43235)</f>
        <v>7.664093735139781</v>
      </c>
      <c r="Y21" s="24">
        <f>0.001*N21*10^(((7.5*M21)/(237.3+M21))+0.78571)</f>
        <v>1.184637117140561</v>
      </c>
      <c r="Z21" s="24">
        <f>(0.5*W21*H21*(H21+I21))/(H21+(3*I21))</f>
        <v>0.0006077875040540185</v>
      </c>
      <c r="AA21" s="24">
        <f>1/(1+(0.005*(H21+I21)*W21)-(0.01*Z21))</f>
        <v>0.8708222128259466</v>
      </c>
      <c r="AB21" s="24">
        <f>G21</f>
        <v>11.293114754098362</v>
      </c>
      <c r="AC21" s="24">
        <f>H21*AA21</f>
        <v>0.0016538484156702613</v>
      </c>
      <c r="AD21" s="24">
        <f>I21*AA21</f>
        <v>13.454916976859913</v>
      </c>
      <c r="AE21" s="24">
        <f>J21*S21*AA21</f>
        <v>103.51563240120761</v>
      </c>
      <c r="AF21" s="24">
        <f>AB21*0.0001*L21/(AC21+AD21+0.0001*AB21)</f>
        <v>0.18122353532646984</v>
      </c>
      <c r="AG21" s="24">
        <f>AC21*(L21/(AC21+AD21+(0.0001*AB21)))*(28.01/(12.011+(W21*1.008)))</f>
        <v>0.5330264939214635</v>
      </c>
      <c r="AH21" s="24">
        <f>0.0001*AE21*(L21/(AC21+AD21+(0.0001*AB21)))*(46.005/(12.011+(W21*1.008)))</f>
        <v>5.479626538855983</v>
      </c>
      <c r="AJ21" s="39">
        <f>F21*0.31</f>
        <v>1.1827306056420002</v>
      </c>
    </row>
    <row r="22" spans="1:23" s="24" customFormat="1" ht="12.75">
      <c r="A22" s="25"/>
      <c r="B22" s="58"/>
      <c r="C22" s="59"/>
      <c r="D22" s="65"/>
      <c r="E22" s="66"/>
      <c r="F22" s="67"/>
      <c r="G22" s="68"/>
      <c r="H22" s="71"/>
      <c r="I22" s="68"/>
      <c r="J22" s="68"/>
      <c r="K22" s="68"/>
      <c r="L22" s="67"/>
      <c r="M22" s="66"/>
      <c r="N22" s="66"/>
      <c r="O22" s="30"/>
      <c r="P22" s="28"/>
      <c r="S22" s="30"/>
      <c r="W22" s="30"/>
    </row>
    <row r="23" spans="1:36" s="24" customFormat="1" ht="12.75">
      <c r="A23" s="25" t="s">
        <v>76</v>
      </c>
      <c r="B23" s="58" t="s">
        <v>82</v>
      </c>
      <c r="C23" s="59">
        <v>0</v>
      </c>
      <c r="D23" s="65">
        <v>1524</v>
      </c>
      <c r="E23" s="66">
        <v>0</v>
      </c>
      <c r="F23" s="67">
        <f>D23*E23*(2*3.1415/60)/1000</f>
        <v>0</v>
      </c>
      <c r="G23" s="68">
        <v>21.21774193548388</v>
      </c>
      <c r="H23" s="71">
        <v>0.00046124193548387096</v>
      </c>
      <c r="I23" s="68">
        <v>14.703225806451613</v>
      </c>
      <c r="J23" s="68">
        <v>75.10322580645162</v>
      </c>
      <c r="K23" s="68">
        <v>0.7718548387096774</v>
      </c>
      <c r="L23" s="68">
        <v>903.8916630714286</v>
      </c>
      <c r="M23" s="66">
        <v>22.555555555555554</v>
      </c>
      <c r="N23" s="66">
        <v>43.72</v>
      </c>
      <c r="O23" s="30">
        <v>28.78</v>
      </c>
      <c r="P23" s="28">
        <f>O23*25.40006</f>
        <v>731.0137268</v>
      </c>
      <c r="Q23" s="24">
        <f>(4347.8*U23)/(O23-U23)</f>
        <v>54.126984358149706</v>
      </c>
      <c r="R23" s="24">
        <f>(O23-U23)*3.38641</f>
        <v>96.26248111342223</v>
      </c>
      <c r="S23" s="30">
        <f>IF(B9=4,1/(1-0.0047*(Q23-75)),1)</f>
        <v>0.9106612421467474</v>
      </c>
      <c r="T23" s="24">
        <f>(99/R23)*(((M23+273)/298)^0.7)</f>
        <v>1.0225255005344462</v>
      </c>
      <c r="U23" s="24">
        <f>Y23/3.377</f>
        <v>0.353884699896877</v>
      </c>
      <c r="V23" s="24">
        <f>(749/(P23-(Y23*0.13332)))*(((273+M23)/293)^0.5)</f>
        <v>1.0292875153167702</v>
      </c>
      <c r="W23" s="30">
        <v>1.92</v>
      </c>
      <c r="X23" s="24">
        <f>Q23*(2.20462/15.43235)</f>
        <v>7.732421326347834</v>
      </c>
      <c r="Y23" s="24">
        <f>0.001*N23*10^(((7.5*M23)/(237.3+M23))+0.78571)</f>
        <v>1.1950686315517536</v>
      </c>
      <c r="Z23" s="24">
        <f>(0.5*W23*H23*(H23+I23))/(H23+(3*I23))</f>
        <v>0.0001476005060882493</v>
      </c>
      <c r="AA23" s="24">
        <f>1/(1+(0.005*(H23+I23)*W23)-(0.01*Z23))</f>
        <v>0.8763059765841416</v>
      </c>
      <c r="AB23" s="27">
        <f>G23</f>
        <v>21.21774193548388</v>
      </c>
      <c r="AC23" s="24">
        <f>H23*AA23</f>
        <v>0.00040418906471575316</v>
      </c>
      <c r="AD23" s="24">
        <f>I23*AA23</f>
        <v>12.884524649259733</v>
      </c>
      <c r="AE23" s="24">
        <f>J23*S23*AA23</f>
        <v>59.93371772542392</v>
      </c>
      <c r="AF23" s="24">
        <f>AB23*0.0001*L23/(AC23+AD23+0.0001*AB23)</f>
        <v>0.14882024305899447</v>
      </c>
      <c r="AG23" s="24">
        <f>AC23*(L23/(AC23+AD23+(0.0001*AB23)))*(28.01/(12.011+(W23*1.008)))</f>
        <v>0.05693766376273885</v>
      </c>
      <c r="AH23" s="24">
        <f>0.0001*AE23*(L23/(AC23+AD23+(0.0001*AB23)))*(46.005/(12.011+(W23*1.008)))</f>
        <v>1.3866863104811216</v>
      </c>
      <c r="AJ23" s="24">
        <f>F23*0.05</f>
        <v>0</v>
      </c>
    </row>
    <row r="24" spans="2:23" s="24" customFormat="1" ht="13.5" thickBot="1">
      <c r="B24" s="33"/>
      <c r="C24" s="26"/>
      <c r="W24" s="30"/>
    </row>
    <row r="25" spans="2:36" s="24" customFormat="1" ht="13.5" thickBot="1">
      <c r="B25" s="33"/>
      <c r="C25" s="26"/>
      <c r="AI25" s="18" t="s">
        <v>45</v>
      </c>
      <c r="AJ25" s="41">
        <f>AJ15+AJ17+AJ19+AJ21+AJ23</f>
        <v>10.070765478257</v>
      </c>
    </row>
    <row r="26" ht="12.75">
      <c r="D26" s="38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47" t="s">
        <v>98</v>
      </c>
      <c r="P28" s="47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48" t="s">
        <v>19</v>
      </c>
      <c r="P29" s="48" t="s">
        <v>19</v>
      </c>
      <c r="Q29" s="46"/>
      <c r="R29" s="46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39">
        <f>(0.5*W15*H15*(H15+I15))/(H15+(3*I15))</f>
        <v>0.06924815669087887</v>
      </c>
      <c r="E31" s="39">
        <f>(G15/AA15)*0.0001</f>
        <v>0.018820499728345066</v>
      </c>
      <c r="F31" s="39">
        <f>(0.5*W15*3.5*I15*(H15+I15))/(H15+(3.5*I15))</f>
        <v>14.893281787030778</v>
      </c>
      <c r="G31" s="39">
        <f>3.72*(0.5*H15+I15+0.5*F31+K15+(0.5*J15*0.0001))</f>
        <v>85.29503312387725</v>
      </c>
      <c r="H31" s="39">
        <f>0.043*(0.5*H15+I15+0.5*F31+K15+(0.5*J15*0.0001))</f>
        <v>0.9859372108405164</v>
      </c>
      <c r="I31" s="39">
        <f>4.763*(28.96/(12.011+1.0079*W15))*((0.5*H15+I15+0.5*F31+K15+(0.5*J15*0.0001))/(H15+I15+E31))</f>
        <v>14.542292926694367</v>
      </c>
      <c r="J31" s="39">
        <f>1-((AA15*K15)/((I31/(1+I31))*21))</f>
        <v>1</v>
      </c>
      <c r="K31" s="39">
        <f>(L15/(AC15+AD15+AB15*0.0001))*(AB15*0.0001)</f>
        <v>9.981860415307597</v>
      </c>
      <c r="L31" s="39">
        <f>E31*(1-(L15*(1-J31))/K31)</f>
        <v>0.018820499728345066</v>
      </c>
      <c r="M31" s="39">
        <f>(E31/8)*(1-(L15*(1-J31))/K31)</f>
        <v>0.0023525624660431332</v>
      </c>
      <c r="N31" s="39">
        <f>L31+M31</f>
        <v>0.0211730621943882</v>
      </c>
      <c r="O31" s="49">
        <f>H15+I15+D31+K15+(J15*0.0001)+G31+H31+N31</f>
        <v>101.9743641342482</v>
      </c>
      <c r="P31" s="50">
        <f>ABS(100-O31)</f>
        <v>1.974364134248205</v>
      </c>
    </row>
    <row r="32" spans="3:16" ht="12.75">
      <c r="C32" s="25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9"/>
      <c r="P32" s="27"/>
    </row>
    <row r="33" spans="3:16" ht="12.75">
      <c r="C33" s="25" t="s">
        <v>73</v>
      </c>
      <c r="D33" s="39">
        <f>(0.5*W17*H17*(H17+I17))/(H17+(3*I17))</f>
        <v>0.01814541934215351</v>
      </c>
      <c r="E33" s="40">
        <f>(G17/AA17)*0.0001</f>
        <v>0.007240090312684028</v>
      </c>
      <c r="F33" s="40">
        <f>(0.5*W17*3.5*I17*(H17+I17))/(H17+(3.5*I17))</f>
        <v>14.885148077233035</v>
      </c>
      <c r="G33" s="39">
        <f>3.72*(0.5*H17+I17+0.5*F33+K17+(0.5*J17*0.0001))</f>
        <v>85.42299316365344</v>
      </c>
      <c r="H33" s="39">
        <f>0.043*(0.5*H17+I17+0.5*F33+K17+(0.5*J17*0.0001))</f>
        <v>0.9874163188271768</v>
      </c>
      <c r="I33" s="39">
        <f>4.763*(28.96/(12.011+1.0079*W17))*((0.5*H17+I17+0.5*F33+K17+(0.5*J17*0.0001))/(H17+I17+E33))</f>
        <v>14.6257452883633</v>
      </c>
      <c r="J33" s="39">
        <f>1-((AA17*K17)/((I33/(1+I33))*21))</f>
        <v>0.9989887616610258</v>
      </c>
      <c r="K33" s="39">
        <f>(L17/(AC17+AD17+AB17*0.0001))*(AB17*0.0001)</f>
        <v>2.026337846588528</v>
      </c>
      <c r="L33" s="39">
        <f>E33*(1-(L17*(1-J33))/K33)</f>
        <v>-0.00846323443849522</v>
      </c>
      <c r="M33" s="39">
        <f>(E33/8)*(1-(L17*(1-J33))/K33)</f>
        <v>-0.0010579043048119024</v>
      </c>
      <c r="N33" s="39">
        <f>L33+M33</f>
        <v>-0.009521138743307123</v>
      </c>
      <c r="O33" s="49">
        <f>H17+I17+D33+K17+(J17*0.0001)+G33+H33+N33</f>
        <v>101.97239092974613</v>
      </c>
      <c r="P33" s="50">
        <f>ABS(100-O33)</f>
        <v>1.9723909297461262</v>
      </c>
    </row>
    <row r="34" spans="3:16" ht="12.75">
      <c r="C34" s="2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9"/>
      <c r="P34" s="27"/>
    </row>
    <row r="35" spans="3:16" ht="12.75">
      <c r="C35" s="25" t="s">
        <v>74</v>
      </c>
      <c r="D35" s="39">
        <f>(0.5*W19*H19*(H19+I19))/(H19+(3*I19))</f>
        <v>0.010577740336089145</v>
      </c>
      <c r="E35" s="39">
        <f>(G19/AA19)*0.0001</f>
        <v>0.005191944269556007</v>
      </c>
      <c r="F35" s="39">
        <f>(0.5*W19*3.5*I19*(H19+I19))/(H19+(3.5*I19))</f>
        <v>14.875866530141678</v>
      </c>
      <c r="G35" s="39">
        <f>3.72*(0.5*H19+I19+0.5*F35+K19+(0.5*J19*0.0001))</f>
        <v>85.29808969032581</v>
      </c>
      <c r="H35" s="39">
        <f>0.043*(0.5*H19+I19+0.5*F35+K19+(0.5*J19*0.0001))</f>
        <v>0.9859725421193574</v>
      </c>
      <c r="I35" s="39">
        <f>4.763*(28.96/(12.011+1.0079*W19))*((0.5*H19+I19+0.5*F35+K19+(0.5*J19*0.0001))/(H19+I19+E35))</f>
        <v>14.62175586250764</v>
      </c>
      <c r="J35" s="39">
        <f>1-((AA19*K19)/((I35/(1+I35))*21))</f>
        <v>1</v>
      </c>
      <c r="K35" s="39">
        <f>(L19/(AC19+AD19+AB19*0.0001))*(AB19*0.0001)</f>
        <v>1.082955858840883</v>
      </c>
      <c r="L35" s="39">
        <f>E35*(1-(L19*(1-J35))/K35)</f>
        <v>0.005191944269556007</v>
      </c>
      <c r="M35" s="39">
        <f>(E35/8)*(1-(L19*(1-J35))/K35)</f>
        <v>0.0006489930336945009</v>
      </c>
      <c r="N35" s="39">
        <f>L35+M35</f>
        <v>0.005840937303250508</v>
      </c>
      <c r="O35" s="49">
        <f>H19+I19+D35+K19+(J19*0.0001)+G35+H35+N35</f>
        <v>101.81167123795335</v>
      </c>
      <c r="P35" s="50">
        <f>ABS(100-O35)</f>
        <v>1.8116712379533482</v>
      </c>
    </row>
    <row r="36" spans="3:16" ht="12.75">
      <c r="C36" s="25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9"/>
      <c r="P36" s="27"/>
    </row>
    <row r="37" spans="3:16" ht="12.75">
      <c r="C37" s="25" t="s">
        <v>75</v>
      </c>
      <c r="D37" s="39">
        <f>(0.5*W21*H21*(H21+I21))/(H21+(3*I21))</f>
        <v>0.0006077875040540185</v>
      </c>
      <c r="E37" s="39">
        <f>(G21/AA21)*0.0001</f>
        <v>0.0012968335657688999</v>
      </c>
      <c r="F37" s="39">
        <f>(0.5*W21*3.5*I21*(H21+I21))/(H21+(3.5*I21))</f>
        <v>14.834089134593698</v>
      </c>
      <c r="G37" s="39">
        <f>3.72*(0.5*H21+I21+0.5*F37+K21+(0.5*J21*0.0001))</f>
        <v>85.096316246082</v>
      </c>
      <c r="H37" s="39">
        <f>0.043*(0.5*H21+I21+0.5*F37+K21+(0.5*J21*0.0001))</f>
        <v>0.9836402146724531</v>
      </c>
      <c r="I37" s="39">
        <f>4.763*(28.96/(12.011+1.0079*W21))*((0.5*H21+I21+0.5*F37+K21+(0.5*J21*0.0001))/(H21+I21+E37))</f>
        <v>14.640325012915895</v>
      </c>
      <c r="J37" s="39">
        <f>1-((AA21*K21)/((I37/(1+I37))*21))</f>
        <v>1</v>
      </c>
      <c r="K37" s="39">
        <f>(L21/(AC21+AD21+AB21*0.0001))*(AB21*0.0001)</f>
        <v>0.18122353532646987</v>
      </c>
      <c r="L37" s="39">
        <f>E37*(1-(L21*(1-J37))/K37)</f>
        <v>0.0012968335657688999</v>
      </c>
      <c r="M37" s="39">
        <f>(E37/8)*(1-(L21*(1-J37))/K37)</f>
        <v>0.00016210419572111249</v>
      </c>
      <c r="N37" s="39">
        <f>L37+M37</f>
        <v>0.0014589377614900123</v>
      </c>
      <c r="O37" s="49">
        <f>H21+I21+D37+K21+(J21*0.0001)+G37+H37+N37</f>
        <v>101.547822038479</v>
      </c>
      <c r="P37" s="50">
        <f>ABS(100-O37)</f>
        <v>1.5478220384789978</v>
      </c>
    </row>
    <row r="38" spans="3:16" ht="12.75">
      <c r="C38" s="25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9"/>
      <c r="P38" s="27"/>
    </row>
    <row r="39" spans="3:16" ht="12.75">
      <c r="C39" s="25" t="s">
        <v>76</v>
      </c>
      <c r="D39" s="39">
        <f>(0.5*W23*H23*(H23+I23))/(H23+(3*I23))</f>
        <v>0.0001476005060882493</v>
      </c>
      <c r="E39" s="39">
        <f>(G23/AA23)*0.0001</f>
        <v>0.002421270937600023</v>
      </c>
      <c r="F39" s="39">
        <f>(0.5*W23*3.5*I23*(H23+I23))/(H23+(3.5*I23))</f>
        <v>14.115413051543122</v>
      </c>
      <c r="G39" s="39">
        <f>3.72*(0.5*H23+I23+0.5*F39+K23+(0.5*J23*0.0001))</f>
        <v>83.8367953858702</v>
      </c>
      <c r="H39" s="39">
        <f>0.043*(0.5*H23+I23+0.5*F39+K23+(0.5*J23*0.0001))</f>
        <v>0.9690812369872093</v>
      </c>
      <c r="I39" s="39">
        <f>4.763*(28.96/(12.011+1.0079*W23))*((0.5*H23+I23+0.5*F39+K23+(0.5*J23*0.0001))/(H23+I23+E39))</f>
        <v>15.157173273946285</v>
      </c>
      <c r="J39" s="39">
        <f>1-((AA23*K23)/((I39/(1+I39))*21))</f>
        <v>0.9656664052206061</v>
      </c>
      <c r="K39" s="39">
        <f>(L23/(AC23+AD23+AB23*0.0001))*(AB23*0.0001)</f>
        <v>0.14882024305899447</v>
      </c>
      <c r="L39" s="39">
        <f>E39*(1-(L23*(1-J39))/K39)</f>
        <v>-0.5024922928799677</v>
      </c>
      <c r="M39" s="39">
        <f>(E39/8)*(1-(L23*(1-J39))/K39)</f>
        <v>-0.06281153660999596</v>
      </c>
      <c r="N39" s="39">
        <f>L39+M39</f>
        <v>-0.5653038294899636</v>
      </c>
      <c r="O39" s="49">
        <f>H23+I23+D39+K23+(J23*0.0001)+G39+H39+N39</f>
        <v>99.72377260355096</v>
      </c>
      <c r="P39" s="50">
        <f>ABS(100-O39)</f>
        <v>0.2762273964490447</v>
      </c>
    </row>
  </sheetData>
  <printOptions gridLines="1"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36" t="str">
        <f>'Emissions Data Sheet'!B4</f>
        <v>17 Mar. 2005</v>
      </c>
    </row>
    <row r="4" spans="1:2" ht="12.75">
      <c r="A4" t="s">
        <v>1</v>
      </c>
      <c r="B4" s="1"/>
    </row>
    <row r="5" spans="1:2" ht="12.75">
      <c r="A5" t="s">
        <v>69</v>
      </c>
      <c r="B5" s="37" t="str">
        <f>'Emissions Data Sheet'!B2</f>
        <v>Team 1</v>
      </c>
    </row>
    <row r="6" spans="1:2" ht="12.75">
      <c r="A6" t="s">
        <v>2</v>
      </c>
      <c r="B6" s="37" t="str">
        <f>'Emissions Data Sheet'!B5</f>
        <v>Polaris</v>
      </c>
    </row>
    <row r="7" spans="1:2" ht="12.75">
      <c r="A7" t="s">
        <v>3</v>
      </c>
      <c r="B7" s="37">
        <f>'Emissions Data Sheet'!B6</f>
        <v>784</v>
      </c>
    </row>
    <row r="8" spans="1:2" ht="12.75">
      <c r="A8" t="s">
        <v>4</v>
      </c>
      <c r="B8" s="1">
        <f>'Emissions Data Sheet'!B7</f>
        <v>5772</v>
      </c>
    </row>
    <row r="9" spans="1:2" ht="12.75">
      <c r="A9" t="s">
        <v>47</v>
      </c>
      <c r="B9" s="8">
        <f>'Emissions Data Sheet'!F15</f>
        <v>29.545185483</v>
      </c>
    </row>
    <row r="10" spans="1:2" ht="12.75">
      <c r="A10" t="s">
        <v>5</v>
      </c>
      <c r="B10" s="1">
        <f>'Emissions Data Sheet'!W15</f>
        <v>1.92</v>
      </c>
    </row>
    <row r="11" spans="1:2" ht="12.75">
      <c r="A11" t="s">
        <v>6</v>
      </c>
      <c r="B11" s="8">
        <f>'Emissions Data Sheet'!AJ25</f>
        <v>10.070765478257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1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9.981860415307597</v>
      </c>
      <c r="E15" s="12">
        <f>'Emissions Data Sheet'!AG15</f>
        <v>228.39508999171412</v>
      </c>
      <c r="F15" s="12">
        <f>'Emissions Data Sheet'!AH15</f>
        <v>46.146071626919046</v>
      </c>
      <c r="G15" s="9">
        <v>0.12</v>
      </c>
      <c r="H15" s="12">
        <f>D15*G15</f>
        <v>1.1978232498369117</v>
      </c>
      <c r="I15" s="12">
        <f>E15*G15</f>
        <v>27.407410799005692</v>
      </c>
      <c r="J15" s="12">
        <f>F15*G15</f>
        <v>5.5375285952302855</v>
      </c>
      <c r="K15" s="12">
        <f>J15+H15</f>
        <v>6.735351845067197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2.026337846588528</v>
      </c>
      <c r="E16" s="12">
        <f>'Emissions Data Sheet'!AG17</f>
        <v>31.796601006172782</v>
      </c>
      <c r="F16" s="12">
        <f>'Emissions Data Sheet'!AH17</f>
        <v>7.464678814177802</v>
      </c>
      <c r="G16" s="9">
        <v>0.27</v>
      </c>
      <c r="H16" s="12">
        <f>D16*G16</f>
        <v>0.5471112185789025</v>
      </c>
      <c r="I16" s="12">
        <f>E16*G16</f>
        <v>8.585082271666652</v>
      </c>
      <c r="J16" s="12">
        <f>F16*G16</f>
        <v>2.0154632798280065</v>
      </c>
      <c r="K16" s="12">
        <f aca="true" t="shared" si="0" ref="K16:K21">J16+H16</f>
        <v>2.562574498406909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1.082955858840883</v>
      </c>
      <c r="E17" s="12">
        <f>'Emissions Data Sheet'!AG19</f>
        <v>13.827990838116095</v>
      </c>
      <c r="F17" s="12">
        <f>'Emissions Data Sheet'!AH19</f>
        <v>3.7893807176419556</v>
      </c>
      <c r="G17" s="9">
        <v>0.25</v>
      </c>
      <c r="H17" s="12">
        <f>D17*G17</f>
        <v>0.27073896471022074</v>
      </c>
      <c r="I17" s="12">
        <f>E17*G17</f>
        <v>3.456997709529024</v>
      </c>
      <c r="J17" s="12">
        <f>F17*G17</f>
        <v>0.9473451794104889</v>
      </c>
      <c r="K17" s="12">
        <f t="shared" si="0"/>
        <v>1.2180841441207098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0.18122353532646984</v>
      </c>
      <c r="E18" s="12">
        <f>'Emissions Data Sheet'!AG21</f>
        <v>0.5330264939214635</v>
      </c>
      <c r="F18" s="12">
        <f>'Emissions Data Sheet'!AH21</f>
        <v>5.479626538855983</v>
      </c>
      <c r="G18" s="9">
        <v>0.31</v>
      </c>
      <c r="H18" s="12">
        <f>D18*G18</f>
        <v>0.05617929595120565</v>
      </c>
      <c r="I18" s="12">
        <f>E18*G18</f>
        <v>0.16523821311565368</v>
      </c>
      <c r="J18" s="12">
        <f>F18*G18</f>
        <v>1.6986842270453546</v>
      </c>
      <c r="K18" s="12">
        <f t="shared" si="0"/>
        <v>1.7548635229965603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0.14882024305899447</v>
      </c>
      <c r="E19" s="22">
        <f>'Emissions Data Sheet'!AG23</f>
        <v>0.05693766376273885</v>
      </c>
      <c r="F19" s="12">
        <f>'Emissions Data Sheet'!AH23</f>
        <v>1.3866863104811216</v>
      </c>
      <c r="G19" s="9">
        <v>0.05</v>
      </c>
      <c r="H19" s="12">
        <f>D19*G19</f>
        <v>0.0074410121529497235</v>
      </c>
      <c r="I19" s="12">
        <f>E19*G19</f>
        <v>0.002846883188136943</v>
      </c>
      <c r="J19" s="12">
        <f>F19*G19</f>
        <v>0.06933431552405608</v>
      </c>
      <c r="K19" s="12">
        <f t="shared" si="0"/>
        <v>0.0767753276770058</v>
      </c>
    </row>
    <row r="20" spans="4:11" ht="12.75">
      <c r="D20" s="10"/>
      <c r="E20" s="10"/>
      <c r="F20" s="10"/>
      <c r="G20" s="11" t="s">
        <v>61</v>
      </c>
      <c r="H20" s="12">
        <f>H15+H16+H17+H18+H19</f>
        <v>2.0792937412301904</v>
      </c>
      <c r="I20" s="12">
        <f>I15+I16+I17+I18+I19</f>
        <v>39.617575876505164</v>
      </c>
      <c r="J20" s="12">
        <f>J15+J16+J17+J18+J19</f>
        <v>10.268355597038193</v>
      </c>
      <c r="K20" s="12">
        <f t="shared" si="0"/>
        <v>12.347649338268383</v>
      </c>
    </row>
    <row r="21" spans="4:11" ht="12.75">
      <c r="D21" s="10"/>
      <c r="E21" s="10"/>
      <c r="F21" s="10"/>
      <c r="G21" s="11" t="s">
        <v>62</v>
      </c>
      <c r="H21" s="34">
        <f>H20/B11</f>
        <v>0.20646829138454573</v>
      </c>
      <c r="I21" s="35">
        <f>I20/B11</f>
        <v>3.933919021552072</v>
      </c>
      <c r="J21" s="34">
        <f>J20/B11</f>
        <v>1.0196201688151505</v>
      </c>
      <c r="K21" s="35">
        <f t="shared" si="0"/>
        <v>1.2260884601996962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1"/>
  <sheetViews>
    <sheetView workbookViewId="0" topLeftCell="K1">
      <selection activeCell="T14" sqref="T14"/>
    </sheetView>
  </sheetViews>
  <sheetFormatPr defaultColWidth="9.140625" defaultRowHeight="12.75"/>
  <cols>
    <col min="1" max="1" width="9.140625" style="52" customWidth="1"/>
    <col min="2" max="2" width="9.28125" style="52" bestFit="1" customWidth="1"/>
    <col min="3" max="3" width="9.57421875" style="52" bestFit="1" customWidth="1"/>
    <col min="4" max="4" width="10.57421875" style="52" bestFit="1" customWidth="1"/>
    <col min="5" max="5" width="11.57421875" style="52" bestFit="1" customWidth="1"/>
    <col min="6" max="6" width="9.7109375" style="52" bestFit="1" customWidth="1"/>
    <col min="7" max="7" width="10.57421875" style="52" bestFit="1" customWidth="1"/>
    <col min="8" max="8" width="9.7109375" style="52" bestFit="1" customWidth="1"/>
    <col min="9" max="16" width="9.28125" style="52" bestFit="1" customWidth="1"/>
    <col min="17" max="18" width="9.140625" style="52" customWidth="1"/>
    <col min="19" max="19" width="9.57421875" style="52" bestFit="1" customWidth="1"/>
    <col min="20" max="20" width="9.421875" style="52" customWidth="1"/>
    <col min="21" max="21" width="9.421875" style="52" bestFit="1" customWidth="1"/>
    <col min="22" max="22" width="9.7109375" style="52" bestFit="1" customWidth="1"/>
    <col min="23" max="24" width="9.421875" style="52" bestFit="1" customWidth="1"/>
    <col min="25" max="16384" width="9.140625" style="52" customWidth="1"/>
  </cols>
  <sheetData>
    <row r="1" spans="19:24" ht="12.75">
      <c r="S1" s="53" t="s">
        <v>89</v>
      </c>
      <c r="T1" s="52" t="s">
        <v>104</v>
      </c>
      <c r="U1" s="52" t="s">
        <v>105</v>
      </c>
      <c r="V1" s="53" t="s">
        <v>65</v>
      </c>
      <c r="W1" s="53" t="s">
        <v>66</v>
      </c>
      <c r="X1" s="53" t="s">
        <v>67</v>
      </c>
    </row>
    <row r="2" spans="19:24" ht="13.5" thickBot="1">
      <c r="S2" s="54" t="s">
        <v>44</v>
      </c>
      <c r="T2" s="55" t="s">
        <v>125</v>
      </c>
      <c r="U2" s="55" t="s">
        <v>19</v>
      </c>
      <c r="V2" s="54" t="s">
        <v>19</v>
      </c>
      <c r="W2" s="54" t="s">
        <v>18</v>
      </c>
      <c r="X2" s="54" t="s">
        <v>19</v>
      </c>
    </row>
    <row r="3" spans="18:24" ht="12.75">
      <c r="R3" s="52" t="s">
        <v>72</v>
      </c>
      <c r="S3" s="52">
        <f>AVERAGE(H15:H148)</f>
        <v>163.82258064516128</v>
      </c>
      <c r="T3" s="52">
        <f>AVERAGE(C15:C148)/10000</f>
        <v>0.21441451612903226</v>
      </c>
      <c r="U3" s="52">
        <f>AVERAGE(D15:D148)/10000</f>
        <v>0.23675</v>
      </c>
      <c r="V3" s="52">
        <f>AVERAGE(E15:E148)/10000</f>
        <v>15.361290322580645</v>
      </c>
      <c r="W3" s="52">
        <f>AVERAGE(F15:F148)</f>
        <v>272.6774193548387</v>
      </c>
      <c r="X3" s="52">
        <f>AVERAGE(G15:G148)/10000</f>
        <v>-0.7949032258064516</v>
      </c>
    </row>
    <row r="4" spans="1:15" ht="12.75">
      <c r="A4" s="56" t="s">
        <v>119</v>
      </c>
      <c r="B4" s="56" t="s">
        <v>120</v>
      </c>
      <c r="M4" s="56" t="s">
        <v>121</v>
      </c>
      <c r="O4" s="56" t="s">
        <v>122</v>
      </c>
    </row>
    <row r="5" spans="18:24" ht="12.75">
      <c r="R5" s="52" t="s">
        <v>73</v>
      </c>
      <c r="S5" s="52">
        <f>AVERAGE(H152:H272)</f>
        <v>63.02166666666668</v>
      </c>
      <c r="T5" s="52">
        <f>AVERAGE(C152:C272)/10000</f>
        <v>0.05656666666666666</v>
      </c>
      <c r="U5" s="52">
        <f>AVERAGE(D152:D272)/10000</f>
        <v>0.06547833333333333</v>
      </c>
      <c r="V5" s="52">
        <f>AVERAGE(E152:E272)/10000</f>
        <v>15.465</v>
      </c>
      <c r="W5" s="52">
        <f>AVERAGE(F152:F272)</f>
        <v>89.55333333333333</v>
      </c>
      <c r="X5" s="52">
        <f>AVERAGE(G152:G272)/10000</f>
        <v>0.022835166666666667</v>
      </c>
    </row>
    <row r="7" spans="18:24" ht="12.75">
      <c r="R7" s="52" t="s">
        <v>74</v>
      </c>
      <c r="S7" s="52">
        <f>AVERAGE(H287:H414)</f>
        <v>45.19672131147542</v>
      </c>
      <c r="T7" s="52">
        <f>AVERAGE(C287:C414)/10000</f>
        <v>0.033008524590163936</v>
      </c>
      <c r="U7" s="52">
        <f>AVERAGE(D287:D414)/10000</f>
        <v>0.04109344262295082</v>
      </c>
      <c r="V7" s="52">
        <f>AVERAGE(E287:E414)/10000</f>
        <v>15.472131147540983</v>
      </c>
      <c r="W7" s="52">
        <f>AVERAGE(F287:F414)</f>
        <v>60.50655737704918</v>
      </c>
      <c r="X7" s="52">
        <f>AVERAGE(G287:G414)/10000</f>
        <v>-0.2857704918032787</v>
      </c>
    </row>
    <row r="9" spans="18:24" ht="12.75">
      <c r="R9" s="52" t="s">
        <v>75</v>
      </c>
      <c r="S9" s="52">
        <f>AVERAGE(H418:H546)</f>
        <v>11.293114754098362</v>
      </c>
      <c r="T9" s="52">
        <f>AVERAGE(C418:C546)/10000</f>
        <v>0.0018991803278688528</v>
      </c>
      <c r="U9" s="52">
        <f>AVERAGE(D418:D546)/10000</f>
        <v>0.009088360655737706</v>
      </c>
      <c r="V9" s="52">
        <f>AVERAGE(E418:E546)/10000</f>
        <v>15.450819672131148</v>
      </c>
      <c r="W9" s="52">
        <f>AVERAGE(F418:F546)</f>
        <v>130.79999999999998</v>
      </c>
      <c r="X9" s="52">
        <f>AVERAGE(G418:G546)/10000</f>
        <v>-0.15528032786885246</v>
      </c>
    </row>
    <row r="11" spans="18:24" ht="12.75">
      <c r="R11" s="52" t="s">
        <v>76</v>
      </c>
      <c r="S11" s="52">
        <f>AVERAGE(H550:H665)</f>
        <v>21.21774193548388</v>
      </c>
      <c r="T11" s="52">
        <f>AVERAGE(C550:C665)/10000</f>
        <v>0.00046124193548387096</v>
      </c>
      <c r="U11" s="52">
        <f>AVERAGE(D550:D665)/10000</f>
        <v>0.007502096774193549</v>
      </c>
      <c r="V11" s="52">
        <f>AVERAGE(E550:E665)/10000</f>
        <v>14.703225806451613</v>
      </c>
      <c r="W11" s="52">
        <f>AVERAGE(F550:F665)</f>
        <v>75.10322580645162</v>
      </c>
      <c r="X11" s="52">
        <f>AVERAGE(G550:G665)/10000</f>
        <v>0.7718548387096774</v>
      </c>
    </row>
    <row r="12" ht="12.75">
      <c r="A12" s="57" t="s">
        <v>72</v>
      </c>
    </row>
    <row r="13" spans="1:16" ht="12.75">
      <c r="A13" s="52" t="s">
        <v>102</v>
      </c>
      <c r="B13" s="52" t="s">
        <v>103</v>
      </c>
      <c r="C13" s="52" t="s">
        <v>104</v>
      </c>
      <c r="D13" s="52" t="s">
        <v>105</v>
      </c>
      <c r="E13" s="52" t="s">
        <v>106</v>
      </c>
      <c r="F13" s="52" t="s">
        <v>107</v>
      </c>
      <c r="G13" s="52" t="s">
        <v>108</v>
      </c>
      <c r="H13" s="52" t="s">
        <v>109</v>
      </c>
      <c r="I13" s="52" t="s">
        <v>110</v>
      </c>
      <c r="J13" s="52" t="s">
        <v>91</v>
      </c>
      <c r="K13" s="52" t="s">
        <v>111</v>
      </c>
      <c r="L13" s="52" t="s">
        <v>112</v>
      </c>
      <c r="M13" s="52" t="s">
        <v>113</v>
      </c>
      <c r="N13" s="52" t="s">
        <v>114</v>
      </c>
      <c r="O13" s="52" t="s">
        <v>114</v>
      </c>
      <c r="P13" s="52" t="s">
        <v>114</v>
      </c>
    </row>
    <row r="14" spans="3:13" ht="12.75">
      <c r="C14" s="52" t="s">
        <v>18</v>
      </c>
      <c r="D14" s="52" t="s">
        <v>18</v>
      </c>
      <c r="E14" s="52" t="s">
        <v>18</v>
      </c>
      <c r="F14" s="52" t="s">
        <v>18</v>
      </c>
      <c r="G14" s="52" t="s">
        <v>18</v>
      </c>
      <c r="H14" s="52" t="s">
        <v>115</v>
      </c>
      <c r="I14" s="52" t="s">
        <v>18</v>
      </c>
      <c r="L14" s="52" t="s">
        <v>19</v>
      </c>
      <c r="M14" s="52" t="s">
        <v>116</v>
      </c>
    </row>
    <row r="15" spans="1:16" ht="12.75">
      <c r="A15" s="52" t="s">
        <v>131</v>
      </c>
      <c r="B15" s="52">
        <v>0.7380439814814815</v>
      </c>
      <c r="C15" s="52">
        <v>1600</v>
      </c>
      <c r="D15" s="52">
        <v>1400</v>
      </c>
      <c r="E15" s="52">
        <v>154000</v>
      </c>
      <c r="F15" s="52">
        <v>390</v>
      </c>
      <c r="G15" s="52">
        <v>-11200</v>
      </c>
      <c r="H15" s="52">
        <v>249</v>
      </c>
      <c r="I15" s="52">
        <v>0.0583</v>
      </c>
      <c r="J15" s="52">
        <v>0</v>
      </c>
      <c r="K15" s="52">
        <v>13.9</v>
      </c>
      <c r="L15" s="52">
        <v>0.944</v>
      </c>
      <c r="M15" s="52">
        <v>3.79E-05</v>
      </c>
      <c r="N15" s="52">
        <v>0</v>
      </c>
      <c r="O15" s="52">
        <v>0</v>
      </c>
      <c r="P15" s="52">
        <v>0</v>
      </c>
    </row>
    <row r="16" spans="1:16" ht="12.75">
      <c r="A16" s="52" t="s">
        <v>131</v>
      </c>
      <c r="B16" s="52">
        <v>0.7380555555555556</v>
      </c>
      <c r="C16" s="52">
        <v>2300</v>
      </c>
      <c r="D16" s="52">
        <v>2200</v>
      </c>
      <c r="E16" s="52">
        <v>154000</v>
      </c>
      <c r="F16" s="52">
        <v>380</v>
      </c>
      <c r="G16" s="52">
        <v>-11000</v>
      </c>
      <c r="H16" s="52">
        <v>199</v>
      </c>
      <c r="I16" s="52">
        <v>-0.36</v>
      </c>
      <c r="J16" s="52">
        <v>0</v>
      </c>
      <c r="K16" s="52">
        <v>13.9</v>
      </c>
      <c r="L16" s="52">
        <v>0.943</v>
      </c>
      <c r="M16" s="52">
        <v>-0.000234</v>
      </c>
      <c r="N16" s="52">
        <v>0</v>
      </c>
      <c r="O16" s="52">
        <v>0</v>
      </c>
      <c r="P16" s="52">
        <v>0</v>
      </c>
    </row>
    <row r="17" spans="1:16" ht="12.75">
      <c r="A17" s="52" t="s">
        <v>131</v>
      </c>
      <c r="B17" s="52">
        <v>0.7380671296296296</v>
      </c>
      <c r="C17" s="52">
        <v>2580</v>
      </c>
      <c r="D17" s="52">
        <v>2810</v>
      </c>
      <c r="E17" s="52">
        <v>153000</v>
      </c>
      <c r="F17" s="52">
        <v>331</v>
      </c>
      <c r="G17" s="52">
        <v>-10800</v>
      </c>
      <c r="H17" s="52">
        <v>195</v>
      </c>
      <c r="I17" s="52">
        <v>-0.725</v>
      </c>
      <c r="J17" s="52">
        <v>0</v>
      </c>
      <c r="K17" s="52">
        <v>13.9</v>
      </c>
      <c r="L17" s="52">
        <v>0.944</v>
      </c>
      <c r="M17" s="52">
        <v>-0.000473</v>
      </c>
      <c r="N17" s="52">
        <v>0</v>
      </c>
      <c r="O17" s="52">
        <v>0</v>
      </c>
      <c r="P17" s="52">
        <v>0</v>
      </c>
    </row>
    <row r="18" spans="1:16" ht="12.75">
      <c r="A18" s="52" t="s">
        <v>131</v>
      </c>
      <c r="B18" s="52">
        <v>0.7380787037037037</v>
      </c>
      <c r="C18" s="52">
        <v>3700</v>
      </c>
      <c r="D18" s="52">
        <v>3540</v>
      </c>
      <c r="E18" s="52">
        <v>153000</v>
      </c>
      <c r="F18" s="52">
        <v>312</v>
      </c>
      <c r="G18" s="52">
        <v>-10500</v>
      </c>
      <c r="H18" s="52">
        <v>229</v>
      </c>
      <c r="I18" s="52">
        <v>-0.0583</v>
      </c>
      <c r="J18" s="52">
        <v>0</v>
      </c>
      <c r="K18" s="52">
        <v>13.8</v>
      </c>
      <c r="L18" s="52">
        <v>0.942</v>
      </c>
      <c r="M18" s="52">
        <v>-3.8E-05</v>
      </c>
      <c r="N18" s="52">
        <v>0</v>
      </c>
      <c r="O18" s="52">
        <v>0</v>
      </c>
      <c r="P18" s="52">
        <v>0</v>
      </c>
    </row>
    <row r="19" spans="1:16" ht="12.75">
      <c r="A19" s="52" t="s">
        <v>131</v>
      </c>
      <c r="B19" s="52">
        <v>0.7380902777777778</v>
      </c>
      <c r="C19" s="52">
        <v>3410</v>
      </c>
      <c r="D19" s="52">
        <v>4570</v>
      </c>
      <c r="E19" s="52">
        <v>152000</v>
      </c>
      <c r="F19" s="52">
        <v>309</v>
      </c>
      <c r="G19" s="52">
        <v>-10300</v>
      </c>
      <c r="H19" s="52">
        <v>201</v>
      </c>
      <c r="I19" s="52">
        <v>-0.000256</v>
      </c>
      <c r="J19" s="52">
        <v>0</v>
      </c>
      <c r="K19" s="52">
        <v>13.8</v>
      </c>
      <c r="L19" s="52">
        <v>0.94</v>
      </c>
      <c r="M19" s="52">
        <v>-1.68E-07</v>
      </c>
      <c r="N19" s="52">
        <v>0</v>
      </c>
      <c r="O19" s="52">
        <v>0</v>
      </c>
      <c r="P19" s="52">
        <v>0</v>
      </c>
    </row>
    <row r="20" spans="1:16" ht="12.75">
      <c r="A20" s="52" t="s">
        <v>131</v>
      </c>
      <c r="B20" s="52">
        <v>0.738101851851852</v>
      </c>
      <c r="C20" s="52">
        <v>2220</v>
      </c>
      <c r="D20" s="52">
        <v>2400</v>
      </c>
      <c r="E20" s="52">
        <v>153000</v>
      </c>
      <c r="F20" s="52">
        <v>323</v>
      </c>
      <c r="G20" s="52">
        <v>-10100</v>
      </c>
      <c r="H20" s="52">
        <v>176</v>
      </c>
      <c r="I20" s="52">
        <v>-1.46E-06</v>
      </c>
      <c r="J20" s="52">
        <v>0</v>
      </c>
      <c r="K20" s="52">
        <v>13.9</v>
      </c>
      <c r="L20" s="52">
        <v>0.947</v>
      </c>
      <c r="M20" s="52">
        <v>-9.52E-10</v>
      </c>
      <c r="N20" s="52">
        <v>0</v>
      </c>
      <c r="O20" s="52">
        <v>0</v>
      </c>
      <c r="P20" s="52">
        <v>0</v>
      </c>
    </row>
    <row r="21" spans="1:16" ht="12.75">
      <c r="A21" s="52" t="s">
        <v>131</v>
      </c>
      <c r="B21" s="52">
        <v>0.7381134259259259</v>
      </c>
      <c r="C21" s="52">
        <v>3350</v>
      </c>
      <c r="D21" s="52">
        <v>3120</v>
      </c>
      <c r="E21" s="52">
        <v>153000</v>
      </c>
      <c r="F21" s="52">
        <v>345</v>
      </c>
      <c r="G21" s="52">
        <v>-9880</v>
      </c>
      <c r="H21" s="52">
        <v>180</v>
      </c>
      <c r="I21" s="52">
        <v>-0.36</v>
      </c>
      <c r="J21" s="52">
        <v>0</v>
      </c>
      <c r="K21" s="52">
        <v>13.9</v>
      </c>
      <c r="L21" s="52">
        <v>0.946</v>
      </c>
      <c r="M21" s="52">
        <v>-0.000235</v>
      </c>
      <c r="N21" s="52">
        <v>0</v>
      </c>
      <c r="O21" s="52">
        <v>0</v>
      </c>
      <c r="P21" s="52">
        <v>0</v>
      </c>
    </row>
    <row r="22" spans="1:16" ht="12.75">
      <c r="A22" s="52" t="s">
        <v>131</v>
      </c>
      <c r="B22" s="52">
        <v>0.738125</v>
      </c>
      <c r="C22" s="52">
        <v>3320</v>
      </c>
      <c r="D22" s="52">
        <v>4550</v>
      </c>
      <c r="E22" s="52">
        <v>153000</v>
      </c>
      <c r="F22" s="52">
        <v>308</v>
      </c>
      <c r="G22" s="52">
        <v>-9710</v>
      </c>
      <c r="H22" s="52">
        <v>178</v>
      </c>
      <c r="I22" s="52">
        <v>-1.16</v>
      </c>
      <c r="J22" s="52">
        <v>0</v>
      </c>
      <c r="K22" s="52">
        <v>13.9</v>
      </c>
      <c r="L22" s="52">
        <v>0.943</v>
      </c>
      <c r="M22" s="52">
        <v>-0.000761</v>
      </c>
      <c r="N22" s="52">
        <v>0</v>
      </c>
      <c r="O22" s="52">
        <v>0</v>
      </c>
      <c r="P22" s="52">
        <v>0</v>
      </c>
    </row>
    <row r="23" spans="1:16" ht="12.75">
      <c r="A23" s="52" t="s">
        <v>131</v>
      </c>
      <c r="B23" s="52">
        <v>0.7381365740740741</v>
      </c>
      <c r="C23" s="52">
        <v>1750</v>
      </c>
      <c r="D23" s="52">
        <v>2310</v>
      </c>
      <c r="E23" s="52">
        <v>153000</v>
      </c>
      <c r="F23" s="52">
        <v>292</v>
      </c>
      <c r="G23" s="52">
        <v>-9610</v>
      </c>
      <c r="H23" s="52">
        <v>178</v>
      </c>
      <c r="I23" s="52">
        <v>-0.375</v>
      </c>
      <c r="J23" s="52">
        <v>0</v>
      </c>
      <c r="K23" s="52">
        <v>14</v>
      </c>
      <c r="L23" s="52">
        <v>0.95</v>
      </c>
      <c r="M23" s="52">
        <v>-0.000244</v>
      </c>
      <c r="N23" s="52">
        <v>0</v>
      </c>
      <c r="O23" s="52">
        <v>0</v>
      </c>
      <c r="P23" s="52">
        <v>0</v>
      </c>
    </row>
    <row r="24" spans="1:16" ht="12.75">
      <c r="A24" s="52" t="s">
        <v>131</v>
      </c>
      <c r="B24" s="52">
        <v>0.7381481481481481</v>
      </c>
      <c r="C24" s="52">
        <v>1180</v>
      </c>
      <c r="D24" s="52">
        <v>1250</v>
      </c>
      <c r="E24" s="52">
        <v>154000</v>
      </c>
      <c r="F24" s="52">
        <v>355</v>
      </c>
      <c r="G24" s="52">
        <v>-9360</v>
      </c>
      <c r="H24" s="52">
        <v>213</v>
      </c>
      <c r="I24" s="52">
        <v>-0.00969</v>
      </c>
      <c r="J24" s="52">
        <v>0</v>
      </c>
      <c r="K24" s="52">
        <v>14</v>
      </c>
      <c r="L24" s="52">
        <v>0.953</v>
      </c>
      <c r="M24" s="52">
        <v>-6.3E-06</v>
      </c>
      <c r="N24" s="52">
        <v>0</v>
      </c>
      <c r="O24" s="52">
        <v>0</v>
      </c>
      <c r="P24" s="52">
        <v>0</v>
      </c>
    </row>
    <row r="25" spans="1:16" ht="12.75">
      <c r="A25" s="52" t="s">
        <v>131</v>
      </c>
      <c r="B25" s="52">
        <v>0.7381597222222221</v>
      </c>
      <c r="C25" s="52">
        <v>1150</v>
      </c>
      <c r="D25" s="52">
        <v>1180</v>
      </c>
      <c r="E25" s="52">
        <v>154000</v>
      </c>
      <c r="F25" s="52">
        <v>359</v>
      </c>
      <c r="G25" s="52">
        <v>-9270</v>
      </c>
      <c r="H25" s="52">
        <v>223</v>
      </c>
      <c r="I25" s="52">
        <v>0.316</v>
      </c>
      <c r="J25" s="52">
        <v>0</v>
      </c>
      <c r="K25" s="52">
        <v>14</v>
      </c>
      <c r="L25" s="52">
        <v>0.954</v>
      </c>
      <c r="M25" s="52">
        <v>0.000205</v>
      </c>
      <c r="N25" s="52">
        <v>0</v>
      </c>
      <c r="O25" s="52">
        <v>0</v>
      </c>
      <c r="P25" s="52">
        <v>0</v>
      </c>
    </row>
    <row r="26" spans="1:16" ht="12.75">
      <c r="A26" s="52" t="s">
        <v>131</v>
      </c>
      <c r="B26" s="52">
        <v>0.7381712962962963</v>
      </c>
      <c r="C26" s="52">
        <v>1430</v>
      </c>
      <c r="D26" s="52">
        <v>1350</v>
      </c>
      <c r="E26" s="52">
        <v>154000</v>
      </c>
      <c r="F26" s="52">
        <v>327</v>
      </c>
      <c r="G26" s="52">
        <v>-9170</v>
      </c>
      <c r="H26" s="52">
        <v>184</v>
      </c>
      <c r="I26" s="52">
        <v>-0.622</v>
      </c>
      <c r="J26" s="52">
        <v>0</v>
      </c>
      <c r="K26" s="52">
        <v>14</v>
      </c>
      <c r="L26" s="52">
        <v>0.954</v>
      </c>
      <c r="M26" s="52">
        <v>-0.000404</v>
      </c>
      <c r="N26" s="52">
        <v>0</v>
      </c>
      <c r="O26" s="52">
        <v>0</v>
      </c>
      <c r="P26" s="52">
        <v>0</v>
      </c>
    </row>
    <row r="27" spans="1:16" ht="12.75">
      <c r="A27" s="52" t="s">
        <v>131</v>
      </c>
      <c r="B27" s="52">
        <v>0.7381828703703704</v>
      </c>
      <c r="C27" s="52">
        <v>2890</v>
      </c>
      <c r="D27" s="52">
        <v>2590</v>
      </c>
      <c r="E27" s="52">
        <v>154000</v>
      </c>
      <c r="F27" s="52">
        <v>315</v>
      </c>
      <c r="G27" s="52">
        <v>-9070</v>
      </c>
      <c r="H27" s="52">
        <v>173</v>
      </c>
      <c r="I27" s="52">
        <v>-0.407</v>
      </c>
      <c r="J27" s="52">
        <v>0</v>
      </c>
      <c r="K27" s="52">
        <v>14</v>
      </c>
      <c r="L27" s="52">
        <v>0.95</v>
      </c>
      <c r="M27" s="52">
        <v>-0.000265</v>
      </c>
      <c r="N27" s="52">
        <v>0</v>
      </c>
      <c r="O27" s="52">
        <v>0</v>
      </c>
      <c r="P27" s="52">
        <v>0</v>
      </c>
    </row>
    <row r="28" spans="1:16" ht="12.75">
      <c r="A28" s="52" t="s">
        <v>131</v>
      </c>
      <c r="B28" s="52">
        <v>0.7381944444444444</v>
      </c>
      <c r="C28" s="52">
        <v>4390</v>
      </c>
      <c r="D28" s="52">
        <v>4950</v>
      </c>
      <c r="E28" s="52">
        <v>153000</v>
      </c>
      <c r="F28" s="52">
        <v>280</v>
      </c>
      <c r="G28" s="52">
        <v>-9000</v>
      </c>
      <c r="H28" s="52">
        <v>169</v>
      </c>
      <c r="I28" s="52">
        <v>-0.389</v>
      </c>
      <c r="J28" s="52">
        <v>0</v>
      </c>
      <c r="K28" s="52">
        <v>13.9</v>
      </c>
      <c r="L28" s="52">
        <v>0.945</v>
      </c>
      <c r="M28" s="52">
        <v>-0.000254</v>
      </c>
      <c r="N28" s="52">
        <v>0</v>
      </c>
      <c r="O28" s="52">
        <v>0</v>
      </c>
      <c r="P28" s="52">
        <v>0</v>
      </c>
    </row>
    <row r="29" spans="1:16" ht="12.75">
      <c r="A29" s="52" t="s">
        <v>131</v>
      </c>
      <c r="B29" s="52">
        <v>0.7382060185185185</v>
      </c>
      <c r="C29" s="52">
        <v>3460</v>
      </c>
      <c r="D29" s="52">
        <v>4650</v>
      </c>
      <c r="E29" s="52">
        <v>152000</v>
      </c>
      <c r="F29" s="52">
        <v>243</v>
      </c>
      <c r="G29" s="52">
        <v>-8970</v>
      </c>
      <c r="H29" s="52">
        <v>166</v>
      </c>
      <c r="I29" s="52">
        <v>0.727</v>
      </c>
      <c r="J29" s="52">
        <v>0</v>
      </c>
      <c r="K29" s="52">
        <v>13.9</v>
      </c>
      <c r="L29" s="52">
        <v>0.946</v>
      </c>
      <c r="M29" s="52">
        <v>0.000477</v>
      </c>
      <c r="N29" s="52">
        <v>0</v>
      </c>
      <c r="O29" s="52">
        <v>0</v>
      </c>
      <c r="P29" s="52">
        <v>0</v>
      </c>
    </row>
    <row r="30" spans="1:16" ht="12.75">
      <c r="A30" s="52" t="s">
        <v>131</v>
      </c>
      <c r="B30" s="52">
        <v>0.7382175925925926</v>
      </c>
      <c r="C30" s="52">
        <v>1850</v>
      </c>
      <c r="D30" s="52">
        <v>2250</v>
      </c>
      <c r="E30" s="52">
        <v>153000</v>
      </c>
      <c r="F30" s="52">
        <v>273</v>
      </c>
      <c r="G30" s="52">
        <v>-8830</v>
      </c>
      <c r="H30" s="52">
        <v>155</v>
      </c>
      <c r="I30" s="52">
        <v>0.00416</v>
      </c>
      <c r="J30" s="52">
        <v>0</v>
      </c>
      <c r="K30" s="52">
        <v>14</v>
      </c>
      <c r="L30" s="52">
        <v>0.954</v>
      </c>
      <c r="M30" s="52">
        <v>2.72E-06</v>
      </c>
      <c r="N30" s="52">
        <v>0</v>
      </c>
      <c r="O30" s="52">
        <v>0</v>
      </c>
      <c r="P30" s="52">
        <v>0</v>
      </c>
    </row>
    <row r="31" spans="1:16" ht="12.75">
      <c r="A31" s="52" t="s">
        <v>131</v>
      </c>
      <c r="B31" s="52">
        <v>0.7382291666666667</v>
      </c>
      <c r="C31" s="52">
        <v>1260</v>
      </c>
      <c r="D31" s="52">
        <v>1390</v>
      </c>
      <c r="E31" s="52">
        <v>154000</v>
      </c>
      <c r="F31" s="52">
        <v>320</v>
      </c>
      <c r="G31" s="52">
        <v>-8670</v>
      </c>
      <c r="H31" s="52">
        <v>154</v>
      </c>
      <c r="I31" s="52">
        <v>0.388</v>
      </c>
      <c r="J31" s="52">
        <v>0</v>
      </c>
      <c r="K31" s="52">
        <v>14.1</v>
      </c>
      <c r="L31" s="52">
        <v>0.956</v>
      </c>
      <c r="M31" s="52">
        <v>0.000253</v>
      </c>
      <c r="N31" s="52">
        <v>0</v>
      </c>
      <c r="O31" s="52">
        <v>0</v>
      </c>
      <c r="P31" s="52">
        <v>0</v>
      </c>
    </row>
    <row r="32" spans="1:16" ht="12.75">
      <c r="A32" s="52" t="s">
        <v>131</v>
      </c>
      <c r="B32" s="52">
        <v>0.7382407407407406</v>
      </c>
      <c r="C32" s="52">
        <v>1110</v>
      </c>
      <c r="D32" s="52">
        <v>1190</v>
      </c>
      <c r="E32" s="52">
        <v>154000</v>
      </c>
      <c r="F32" s="52">
        <v>305</v>
      </c>
      <c r="G32" s="52">
        <v>-8620</v>
      </c>
      <c r="H32" s="52">
        <v>158</v>
      </c>
      <c r="I32" s="52">
        <v>-0.358</v>
      </c>
      <c r="J32" s="52">
        <v>0</v>
      </c>
      <c r="K32" s="52">
        <v>14.1</v>
      </c>
      <c r="L32" s="52">
        <v>0.957</v>
      </c>
      <c r="M32" s="52">
        <v>-0.000232</v>
      </c>
      <c r="N32" s="52">
        <v>0</v>
      </c>
      <c r="O32" s="52">
        <v>0</v>
      </c>
      <c r="P32" s="52">
        <v>0</v>
      </c>
    </row>
    <row r="33" spans="1:16" ht="12.75">
      <c r="A33" s="52" t="s">
        <v>131</v>
      </c>
      <c r="B33" s="52">
        <v>0.7382523148148148</v>
      </c>
      <c r="C33" s="52">
        <v>979</v>
      </c>
      <c r="D33" s="52">
        <v>1110</v>
      </c>
      <c r="E33" s="52">
        <v>154000</v>
      </c>
      <c r="F33" s="52">
        <v>296</v>
      </c>
      <c r="G33" s="52">
        <v>-8560</v>
      </c>
      <c r="H33" s="52">
        <v>150</v>
      </c>
      <c r="I33" s="52">
        <v>0.322</v>
      </c>
      <c r="J33" s="52">
        <v>0</v>
      </c>
      <c r="K33" s="52">
        <v>14.1</v>
      </c>
      <c r="L33" s="52">
        <v>0.958</v>
      </c>
      <c r="M33" s="52">
        <v>0.000209</v>
      </c>
      <c r="N33" s="52">
        <v>0</v>
      </c>
      <c r="O33" s="52">
        <v>0</v>
      </c>
      <c r="P33" s="52">
        <v>0</v>
      </c>
    </row>
    <row r="34" spans="1:16" ht="12.75">
      <c r="A34" s="52" t="s">
        <v>131</v>
      </c>
      <c r="B34" s="52">
        <v>0.7382638888888889</v>
      </c>
      <c r="C34" s="52">
        <v>890</v>
      </c>
      <c r="D34" s="52">
        <v>996</v>
      </c>
      <c r="E34" s="52">
        <v>154000</v>
      </c>
      <c r="F34" s="52">
        <v>338</v>
      </c>
      <c r="G34" s="52">
        <v>-8450</v>
      </c>
      <c r="H34" s="52">
        <v>149</v>
      </c>
      <c r="I34" s="52">
        <v>0.39</v>
      </c>
      <c r="J34" s="52">
        <v>0</v>
      </c>
      <c r="K34" s="52">
        <v>14.1</v>
      </c>
      <c r="L34" s="52">
        <v>0.958</v>
      </c>
      <c r="M34" s="52">
        <v>0.000253</v>
      </c>
      <c r="N34" s="52">
        <v>0</v>
      </c>
      <c r="O34" s="52">
        <v>0</v>
      </c>
      <c r="P34" s="52">
        <v>0</v>
      </c>
    </row>
    <row r="35" spans="1:16" ht="12.75">
      <c r="A35" s="52" t="s">
        <v>131</v>
      </c>
      <c r="B35" s="52">
        <v>0.738275462962963</v>
      </c>
      <c r="C35" s="52">
        <v>758</v>
      </c>
      <c r="D35" s="52">
        <v>882</v>
      </c>
      <c r="E35" s="52">
        <v>154000</v>
      </c>
      <c r="F35" s="52">
        <v>366</v>
      </c>
      <c r="G35" s="52">
        <v>-8340</v>
      </c>
      <c r="H35" s="52">
        <v>173</v>
      </c>
      <c r="I35" s="52">
        <v>-0.552</v>
      </c>
      <c r="J35" s="52">
        <v>0</v>
      </c>
      <c r="K35" s="52">
        <v>14.1</v>
      </c>
      <c r="L35" s="52">
        <v>0.959</v>
      </c>
      <c r="M35" s="52">
        <v>-0.000358</v>
      </c>
      <c r="N35" s="52">
        <v>0</v>
      </c>
      <c r="O35" s="52">
        <v>0</v>
      </c>
      <c r="P35" s="52">
        <v>0</v>
      </c>
    </row>
    <row r="36" spans="1:16" ht="12.75">
      <c r="A36" s="52" t="s">
        <v>131</v>
      </c>
      <c r="B36" s="52">
        <v>0.738287037037037</v>
      </c>
      <c r="C36" s="52">
        <v>640</v>
      </c>
      <c r="D36" s="52">
        <v>735</v>
      </c>
      <c r="E36" s="52">
        <v>154000</v>
      </c>
      <c r="F36" s="52">
        <v>312</v>
      </c>
      <c r="G36" s="52">
        <v>-8340</v>
      </c>
      <c r="H36" s="52">
        <v>165</v>
      </c>
      <c r="I36" s="52">
        <v>-0.00876</v>
      </c>
      <c r="J36" s="52">
        <v>0</v>
      </c>
      <c r="K36" s="52">
        <v>14.1</v>
      </c>
      <c r="L36" s="52">
        <v>0.959</v>
      </c>
      <c r="M36" s="52">
        <v>-5.63E-06</v>
      </c>
      <c r="N36" s="52">
        <v>0</v>
      </c>
      <c r="O36" s="52">
        <v>0</v>
      </c>
      <c r="P36" s="52">
        <v>0</v>
      </c>
    </row>
    <row r="37" spans="1:16" ht="12.75">
      <c r="A37" s="52" t="s">
        <v>131</v>
      </c>
      <c r="B37" s="52">
        <v>0.7382986111111111</v>
      </c>
      <c r="C37" s="52">
        <v>688</v>
      </c>
      <c r="D37" s="52">
        <v>710</v>
      </c>
      <c r="E37" s="52">
        <v>154000</v>
      </c>
      <c r="F37" s="52">
        <v>314</v>
      </c>
      <c r="G37" s="52">
        <v>-8270</v>
      </c>
      <c r="H37" s="52">
        <v>158</v>
      </c>
      <c r="I37" s="52">
        <v>-1.29</v>
      </c>
      <c r="J37" s="52">
        <v>0</v>
      </c>
      <c r="K37" s="52">
        <v>14.1</v>
      </c>
      <c r="L37" s="52">
        <v>0.96</v>
      </c>
      <c r="M37" s="52">
        <v>-0.000836</v>
      </c>
      <c r="N37" s="52">
        <v>0</v>
      </c>
      <c r="O37" s="52">
        <v>0</v>
      </c>
      <c r="P37" s="52">
        <v>0</v>
      </c>
    </row>
    <row r="38" spans="1:16" ht="12.75">
      <c r="A38" s="52" t="s">
        <v>131</v>
      </c>
      <c r="B38" s="52">
        <v>0.7383101851851852</v>
      </c>
      <c r="C38" s="52">
        <v>1660</v>
      </c>
      <c r="D38" s="52">
        <v>1340</v>
      </c>
      <c r="E38" s="52">
        <v>154000</v>
      </c>
      <c r="F38" s="52">
        <v>315</v>
      </c>
      <c r="G38" s="52">
        <v>-8180</v>
      </c>
      <c r="H38" s="52">
        <v>174</v>
      </c>
      <c r="I38" s="52">
        <v>-0.0238</v>
      </c>
      <c r="J38" s="52">
        <v>0</v>
      </c>
      <c r="K38" s="52">
        <v>14.1</v>
      </c>
      <c r="L38" s="52">
        <v>0.957</v>
      </c>
      <c r="M38" s="52">
        <v>-1.54E-05</v>
      </c>
      <c r="N38" s="52">
        <v>0</v>
      </c>
      <c r="O38" s="52">
        <v>0</v>
      </c>
      <c r="P38" s="52">
        <v>0</v>
      </c>
    </row>
    <row r="39" spans="1:16" ht="12.75">
      <c r="A39" s="52" t="s">
        <v>131</v>
      </c>
      <c r="B39" s="52">
        <v>0.7383217592592594</v>
      </c>
      <c r="C39" s="52">
        <v>2510</v>
      </c>
      <c r="D39" s="52">
        <v>3200</v>
      </c>
      <c r="E39" s="52">
        <v>154000</v>
      </c>
      <c r="F39" s="52">
        <v>285</v>
      </c>
      <c r="G39" s="52">
        <v>-8060</v>
      </c>
      <c r="H39" s="52">
        <v>173</v>
      </c>
      <c r="I39" s="52">
        <v>-0.228</v>
      </c>
      <c r="J39" s="52">
        <v>0</v>
      </c>
      <c r="K39" s="52">
        <v>14</v>
      </c>
      <c r="L39" s="52">
        <v>0.956</v>
      </c>
      <c r="M39" s="52">
        <v>-0.000149</v>
      </c>
      <c r="N39" s="52">
        <v>0</v>
      </c>
      <c r="O39" s="52">
        <v>0</v>
      </c>
      <c r="P39" s="52">
        <v>0</v>
      </c>
    </row>
    <row r="40" spans="1:16" ht="12.75">
      <c r="A40" s="52" t="s">
        <v>131</v>
      </c>
      <c r="B40" s="52">
        <v>0.7383333333333333</v>
      </c>
      <c r="C40" s="52">
        <v>1780</v>
      </c>
      <c r="D40" s="52">
        <v>2210</v>
      </c>
      <c r="E40" s="52">
        <v>154000</v>
      </c>
      <c r="F40" s="52">
        <v>235</v>
      </c>
      <c r="G40" s="52">
        <v>-7960</v>
      </c>
      <c r="H40" s="52">
        <v>159</v>
      </c>
      <c r="I40" s="52">
        <v>-0.482</v>
      </c>
      <c r="J40" s="52">
        <v>0</v>
      </c>
      <c r="K40" s="52">
        <v>14.1</v>
      </c>
      <c r="L40" s="52">
        <v>0.958</v>
      </c>
      <c r="M40" s="52">
        <v>-0.000314</v>
      </c>
      <c r="N40" s="52">
        <v>0</v>
      </c>
      <c r="O40" s="52">
        <v>0</v>
      </c>
      <c r="P40" s="52">
        <v>0</v>
      </c>
    </row>
    <row r="41" spans="1:16" ht="12.75">
      <c r="A41" s="52" t="s">
        <v>131</v>
      </c>
      <c r="B41" s="52">
        <v>0.7383449074074074</v>
      </c>
      <c r="C41" s="52">
        <v>2190</v>
      </c>
      <c r="D41" s="52">
        <v>1830</v>
      </c>
      <c r="E41" s="52">
        <v>154000</v>
      </c>
      <c r="F41" s="52">
        <v>237</v>
      </c>
      <c r="G41" s="52">
        <v>-7870</v>
      </c>
      <c r="H41" s="52">
        <v>143</v>
      </c>
      <c r="I41" s="52">
        <v>0.315</v>
      </c>
      <c r="J41" s="52">
        <v>0</v>
      </c>
      <c r="K41" s="52">
        <v>14.1</v>
      </c>
      <c r="L41" s="52">
        <v>0.958</v>
      </c>
      <c r="M41" s="52">
        <v>0.000205</v>
      </c>
      <c r="N41" s="52">
        <v>0</v>
      </c>
      <c r="O41" s="52">
        <v>0</v>
      </c>
      <c r="P41" s="52">
        <v>0</v>
      </c>
    </row>
    <row r="42" spans="1:16" ht="12.75">
      <c r="A42" s="52" t="s">
        <v>131</v>
      </c>
      <c r="B42" s="52">
        <v>0.7383564814814815</v>
      </c>
      <c r="C42" s="52">
        <v>3030</v>
      </c>
      <c r="D42" s="52">
        <v>3480</v>
      </c>
      <c r="E42" s="52">
        <v>153000</v>
      </c>
      <c r="F42" s="52">
        <v>239</v>
      </c>
      <c r="G42" s="52">
        <v>-7810</v>
      </c>
      <c r="H42" s="52">
        <v>158</v>
      </c>
      <c r="I42" s="52">
        <v>0.365</v>
      </c>
      <c r="J42" s="52">
        <v>0</v>
      </c>
      <c r="K42" s="52">
        <v>14</v>
      </c>
      <c r="L42" s="52">
        <v>0.954</v>
      </c>
      <c r="M42" s="52">
        <v>0.000238</v>
      </c>
      <c r="N42" s="52">
        <v>0</v>
      </c>
      <c r="O42" s="52">
        <v>0</v>
      </c>
      <c r="P42" s="52">
        <v>0</v>
      </c>
    </row>
    <row r="43" spans="1:16" ht="12.75">
      <c r="A43" s="52" t="s">
        <v>131</v>
      </c>
      <c r="B43" s="52">
        <v>0.7383680555555556</v>
      </c>
      <c r="C43" s="52">
        <v>2330</v>
      </c>
      <c r="D43" s="52">
        <v>2930</v>
      </c>
      <c r="E43" s="52">
        <v>153000</v>
      </c>
      <c r="F43" s="52">
        <v>221</v>
      </c>
      <c r="G43" s="52">
        <v>-7800</v>
      </c>
      <c r="H43" s="52">
        <v>172</v>
      </c>
      <c r="I43" s="52">
        <v>0.0016</v>
      </c>
      <c r="J43" s="52">
        <v>0</v>
      </c>
      <c r="K43" s="52">
        <v>14.1</v>
      </c>
      <c r="L43" s="52">
        <v>0.956</v>
      </c>
      <c r="M43" s="52">
        <v>1.04E-06</v>
      </c>
      <c r="N43" s="52">
        <v>0</v>
      </c>
      <c r="O43" s="52">
        <v>0</v>
      </c>
      <c r="P43" s="52">
        <v>0</v>
      </c>
    </row>
    <row r="44" spans="1:16" ht="12.75">
      <c r="A44" s="52" t="s">
        <v>131</v>
      </c>
      <c r="B44" s="52">
        <v>0.7383796296296296</v>
      </c>
      <c r="C44" s="52">
        <v>1280</v>
      </c>
      <c r="D44" s="52">
        <v>1590</v>
      </c>
      <c r="E44" s="52">
        <v>154000</v>
      </c>
      <c r="F44" s="52">
        <v>234</v>
      </c>
      <c r="G44" s="52">
        <v>-7840</v>
      </c>
      <c r="H44" s="52">
        <v>161</v>
      </c>
      <c r="I44" s="52">
        <v>8.59E-06</v>
      </c>
      <c r="J44" s="52">
        <v>0</v>
      </c>
      <c r="K44" s="52">
        <v>14.1</v>
      </c>
      <c r="L44" s="52">
        <v>0.96</v>
      </c>
      <c r="M44" s="52">
        <v>5.6E-09</v>
      </c>
      <c r="N44" s="52">
        <v>0</v>
      </c>
      <c r="O44" s="52">
        <v>0</v>
      </c>
      <c r="P44" s="52">
        <v>0</v>
      </c>
    </row>
    <row r="45" spans="1:16" ht="12.75">
      <c r="A45" s="52" t="s">
        <v>131</v>
      </c>
      <c r="B45" s="52">
        <v>0.7383912037037037</v>
      </c>
      <c r="C45" s="52">
        <v>1330</v>
      </c>
      <c r="D45" s="52">
        <v>1140</v>
      </c>
      <c r="E45" s="52">
        <v>154000</v>
      </c>
      <c r="F45" s="52">
        <v>313</v>
      </c>
      <c r="G45" s="52">
        <v>-7650</v>
      </c>
      <c r="H45" s="52">
        <v>146</v>
      </c>
      <c r="I45" s="52">
        <v>-0.36</v>
      </c>
      <c r="J45" s="52">
        <v>0</v>
      </c>
      <c r="K45" s="52">
        <v>14.1</v>
      </c>
      <c r="L45" s="52">
        <v>0.961</v>
      </c>
      <c r="M45" s="52">
        <v>-0.000234</v>
      </c>
      <c r="N45" s="52">
        <v>0</v>
      </c>
      <c r="O45" s="52">
        <v>0</v>
      </c>
      <c r="P45" s="52">
        <v>0</v>
      </c>
    </row>
    <row r="46" spans="1:16" ht="12.75">
      <c r="A46" s="52" t="s">
        <v>131</v>
      </c>
      <c r="B46" s="52">
        <v>0.7384027777777779</v>
      </c>
      <c r="C46" s="52">
        <v>2460</v>
      </c>
      <c r="D46" s="52">
        <v>2220</v>
      </c>
      <c r="E46" s="52">
        <v>154000</v>
      </c>
      <c r="F46" s="52">
        <v>317</v>
      </c>
      <c r="G46" s="52">
        <v>-7540</v>
      </c>
      <c r="H46" s="52">
        <v>152</v>
      </c>
      <c r="I46" s="52">
        <v>-0.383</v>
      </c>
      <c r="J46" s="52">
        <v>0</v>
      </c>
      <c r="K46" s="52">
        <v>14.1</v>
      </c>
      <c r="L46" s="52">
        <v>0.958</v>
      </c>
      <c r="M46" s="52">
        <v>-0.000249</v>
      </c>
      <c r="N46" s="52">
        <v>0</v>
      </c>
      <c r="O46" s="52">
        <v>0</v>
      </c>
      <c r="P46" s="52">
        <v>0</v>
      </c>
    </row>
    <row r="47" spans="1:16" ht="12.75">
      <c r="A47" s="52" t="s">
        <v>131</v>
      </c>
      <c r="B47" s="52">
        <v>0.7384143518518519</v>
      </c>
      <c r="C47" s="52">
        <v>2950</v>
      </c>
      <c r="D47" s="52">
        <v>3720</v>
      </c>
      <c r="E47" s="52">
        <v>153000</v>
      </c>
      <c r="F47" s="52">
        <v>237</v>
      </c>
      <c r="G47" s="52">
        <v>-7560</v>
      </c>
      <c r="H47" s="52">
        <v>146</v>
      </c>
      <c r="I47" s="52">
        <v>-0.19</v>
      </c>
      <c r="J47" s="52">
        <v>0</v>
      </c>
      <c r="K47" s="52">
        <v>14</v>
      </c>
      <c r="L47" s="52">
        <v>0.955</v>
      </c>
      <c r="M47" s="52">
        <v>-0.000124</v>
      </c>
      <c r="N47" s="52">
        <v>0</v>
      </c>
      <c r="O47" s="52">
        <v>0</v>
      </c>
      <c r="P47" s="52">
        <v>0</v>
      </c>
    </row>
    <row r="48" spans="1:16" ht="12.75">
      <c r="A48" s="52" t="s">
        <v>131</v>
      </c>
      <c r="B48" s="52">
        <v>0.7384259259259259</v>
      </c>
      <c r="C48" s="52">
        <v>1610</v>
      </c>
      <c r="D48" s="52">
        <v>2190</v>
      </c>
      <c r="E48" s="52">
        <v>153000</v>
      </c>
      <c r="F48" s="52">
        <v>208</v>
      </c>
      <c r="G48" s="52">
        <v>-7500</v>
      </c>
      <c r="H48" s="52">
        <v>142</v>
      </c>
      <c r="I48" s="52">
        <v>-0.192</v>
      </c>
      <c r="J48" s="52">
        <v>0</v>
      </c>
      <c r="K48" s="52">
        <v>14.1</v>
      </c>
      <c r="L48" s="52">
        <v>0.96</v>
      </c>
      <c r="M48" s="52">
        <v>-0.000125</v>
      </c>
      <c r="N48" s="52">
        <v>0</v>
      </c>
      <c r="O48" s="52">
        <v>0</v>
      </c>
      <c r="P48" s="52">
        <v>0</v>
      </c>
    </row>
    <row r="49" spans="1:16" ht="12.75">
      <c r="A49" s="52" t="s">
        <v>131</v>
      </c>
      <c r="B49" s="52">
        <v>0.7384375</v>
      </c>
      <c r="C49" s="52">
        <v>1200</v>
      </c>
      <c r="D49" s="52">
        <v>1140</v>
      </c>
      <c r="E49" s="52">
        <v>154000</v>
      </c>
      <c r="F49" s="52">
        <v>256</v>
      </c>
      <c r="G49" s="52">
        <v>-7410</v>
      </c>
      <c r="H49" s="52">
        <v>154</v>
      </c>
      <c r="I49" s="52">
        <v>-0.00082</v>
      </c>
      <c r="J49" s="52">
        <v>0</v>
      </c>
      <c r="K49" s="52">
        <v>14.1</v>
      </c>
      <c r="L49" s="52">
        <v>0.962</v>
      </c>
      <c r="M49" s="52">
        <v>-5.33E-07</v>
      </c>
      <c r="N49" s="52">
        <v>0</v>
      </c>
      <c r="O49" s="52">
        <v>0</v>
      </c>
      <c r="P49" s="52">
        <v>0</v>
      </c>
    </row>
    <row r="50" spans="1:16" ht="12.75">
      <c r="A50" s="52" t="s">
        <v>131</v>
      </c>
      <c r="B50" s="52">
        <v>0.7384490740740741</v>
      </c>
      <c r="C50" s="52">
        <v>1320</v>
      </c>
      <c r="D50" s="52">
        <v>1530</v>
      </c>
      <c r="E50" s="52">
        <v>154000</v>
      </c>
      <c r="F50" s="52">
        <v>262</v>
      </c>
      <c r="G50" s="52">
        <v>-7390</v>
      </c>
      <c r="H50" s="52">
        <v>159</v>
      </c>
      <c r="I50" s="52">
        <v>-4.32E-06</v>
      </c>
      <c r="J50" s="52">
        <v>0</v>
      </c>
      <c r="K50" s="52">
        <v>14.1</v>
      </c>
      <c r="L50" s="52">
        <v>0.962</v>
      </c>
      <c r="M50" s="52">
        <v>-2.8E-09</v>
      </c>
      <c r="N50" s="52">
        <v>0</v>
      </c>
      <c r="O50" s="52">
        <v>0</v>
      </c>
      <c r="P50" s="52">
        <v>0</v>
      </c>
    </row>
    <row r="51" spans="1:16" ht="12.75">
      <c r="A51" s="52" t="s">
        <v>131</v>
      </c>
      <c r="B51" s="52">
        <v>0.738460648148148</v>
      </c>
      <c r="C51" s="52">
        <v>962</v>
      </c>
      <c r="D51" s="52">
        <v>1160</v>
      </c>
      <c r="E51" s="52">
        <v>154000</v>
      </c>
      <c r="F51" s="52">
        <v>256</v>
      </c>
      <c r="G51" s="52">
        <v>-7310</v>
      </c>
      <c r="H51" s="52">
        <v>157</v>
      </c>
      <c r="I51" s="52">
        <v>-1.78E-08</v>
      </c>
      <c r="J51" s="52">
        <v>0</v>
      </c>
      <c r="K51" s="52">
        <v>14.2</v>
      </c>
      <c r="L51" s="52">
        <v>0.963</v>
      </c>
      <c r="M51" s="52">
        <v>-1.16E-11</v>
      </c>
      <c r="N51" s="52">
        <v>0</v>
      </c>
      <c r="O51" s="52">
        <v>0</v>
      </c>
      <c r="P51" s="52">
        <v>0</v>
      </c>
    </row>
    <row r="52" spans="1:16" ht="12.75">
      <c r="A52" s="52" t="s">
        <v>131</v>
      </c>
      <c r="B52" s="52">
        <v>0.7384722222222222</v>
      </c>
      <c r="C52" s="52">
        <v>1160</v>
      </c>
      <c r="D52" s="52">
        <v>962</v>
      </c>
      <c r="E52" s="52">
        <v>154000</v>
      </c>
      <c r="F52" s="52">
        <v>275</v>
      </c>
      <c r="G52" s="52">
        <v>-7240</v>
      </c>
      <c r="H52" s="52">
        <v>147</v>
      </c>
      <c r="I52" s="52">
        <v>-7.8E-11</v>
      </c>
      <c r="J52" s="52">
        <v>0</v>
      </c>
      <c r="K52" s="52">
        <v>14.2</v>
      </c>
      <c r="L52" s="52">
        <v>0.963</v>
      </c>
      <c r="M52" s="52">
        <v>-5.06E-14</v>
      </c>
      <c r="N52" s="52">
        <v>0</v>
      </c>
      <c r="O52" s="52">
        <v>0</v>
      </c>
      <c r="P52" s="52">
        <v>0</v>
      </c>
    </row>
    <row r="53" spans="1:16" ht="12.75">
      <c r="A53" s="52" t="s">
        <v>131</v>
      </c>
      <c r="B53" s="52">
        <v>0.7384837962962963</v>
      </c>
      <c r="C53" s="52">
        <v>1910</v>
      </c>
      <c r="D53" s="52">
        <v>2010</v>
      </c>
      <c r="E53" s="52">
        <v>154000</v>
      </c>
      <c r="F53" s="52">
        <v>264</v>
      </c>
      <c r="G53" s="52">
        <v>-7210</v>
      </c>
      <c r="H53" s="52">
        <v>144</v>
      </c>
      <c r="I53" s="52">
        <v>-1.09</v>
      </c>
      <c r="J53" s="52">
        <v>0</v>
      </c>
      <c r="K53" s="52">
        <v>14.1</v>
      </c>
      <c r="L53" s="52">
        <v>0.961</v>
      </c>
      <c r="M53" s="52">
        <v>-0.000705</v>
      </c>
      <c r="N53" s="52">
        <v>0</v>
      </c>
      <c r="O53" s="52">
        <v>0</v>
      </c>
      <c r="P53" s="52">
        <v>0</v>
      </c>
    </row>
    <row r="54" spans="1:16" ht="12.75">
      <c r="A54" s="52" t="s">
        <v>131</v>
      </c>
      <c r="B54" s="52">
        <v>0.7384953703703704</v>
      </c>
      <c r="C54" s="52">
        <v>1970</v>
      </c>
      <c r="D54" s="52">
        <v>2270</v>
      </c>
      <c r="E54" s="52">
        <v>154000</v>
      </c>
      <c r="F54" s="52">
        <v>228</v>
      </c>
      <c r="G54" s="52">
        <v>-7200</v>
      </c>
      <c r="H54" s="52">
        <v>157</v>
      </c>
      <c r="I54" s="52">
        <v>-0.0155</v>
      </c>
      <c r="J54" s="52">
        <v>0</v>
      </c>
      <c r="K54" s="52">
        <v>14.1</v>
      </c>
      <c r="L54" s="52">
        <v>0.961</v>
      </c>
      <c r="M54" s="52">
        <v>-1.01E-05</v>
      </c>
      <c r="N54" s="52">
        <v>0</v>
      </c>
      <c r="O54" s="52">
        <v>0</v>
      </c>
      <c r="P54" s="52">
        <v>0</v>
      </c>
    </row>
    <row r="55" spans="1:16" ht="12.75">
      <c r="A55" s="52" t="s">
        <v>131</v>
      </c>
      <c r="B55" s="52">
        <v>0.7385069444444444</v>
      </c>
      <c r="C55" s="52">
        <v>1710</v>
      </c>
      <c r="D55" s="52">
        <v>1750</v>
      </c>
      <c r="E55" s="52">
        <v>154000</v>
      </c>
      <c r="F55" s="52">
        <v>219</v>
      </c>
      <c r="G55" s="52">
        <v>-7140</v>
      </c>
      <c r="H55" s="52">
        <v>172</v>
      </c>
      <c r="I55" s="52">
        <v>-0.671</v>
      </c>
      <c r="J55" s="52">
        <v>0</v>
      </c>
      <c r="K55" s="52">
        <v>14.1</v>
      </c>
      <c r="L55" s="52">
        <v>0.962</v>
      </c>
      <c r="M55" s="52">
        <v>-0.000436</v>
      </c>
      <c r="N55" s="52">
        <v>0</v>
      </c>
      <c r="O55" s="52">
        <v>0</v>
      </c>
      <c r="P55" s="52">
        <v>0</v>
      </c>
    </row>
    <row r="56" spans="1:16" ht="12.75">
      <c r="A56" s="52" t="s">
        <v>131</v>
      </c>
      <c r="B56" s="52">
        <v>0.7385185185185185</v>
      </c>
      <c r="C56" s="52">
        <v>1740</v>
      </c>
      <c r="D56" s="52">
        <v>1950</v>
      </c>
      <c r="E56" s="52">
        <v>154000</v>
      </c>
      <c r="F56" s="52">
        <v>268</v>
      </c>
      <c r="G56" s="52">
        <v>-7070</v>
      </c>
      <c r="H56" s="52">
        <v>160</v>
      </c>
      <c r="I56" s="52">
        <v>-0.103</v>
      </c>
      <c r="J56" s="52">
        <v>0</v>
      </c>
      <c r="K56" s="52">
        <v>14.1</v>
      </c>
      <c r="L56" s="52">
        <v>0.962</v>
      </c>
      <c r="M56" s="52">
        <v>-6.72E-05</v>
      </c>
      <c r="N56" s="52">
        <v>0</v>
      </c>
      <c r="O56" s="52">
        <v>0</v>
      </c>
      <c r="P56" s="52">
        <v>0</v>
      </c>
    </row>
    <row r="57" spans="1:16" ht="12.75">
      <c r="A57" s="52" t="s">
        <v>131</v>
      </c>
      <c r="B57" s="52">
        <v>0.7385300925925926</v>
      </c>
      <c r="C57" s="52">
        <v>2030</v>
      </c>
      <c r="D57" s="52">
        <v>1690</v>
      </c>
      <c r="E57" s="52">
        <v>154000</v>
      </c>
      <c r="F57" s="52">
        <v>292</v>
      </c>
      <c r="G57" s="52">
        <v>-7080</v>
      </c>
      <c r="H57" s="52">
        <v>162</v>
      </c>
      <c r="I57" s="52">
        <v>-0.366</v>
      </c>
      <c r="J57" s="52">
        <v>0</v>
      </c>
      <c r="K57" s="52">
        <v>14.1</v>
      </c>
      <c r="L57" s="52">
        <v>0.961</v>
      </c>
      <c r="M57" s="52">
        <v>-0.000238</v>
      </c>
      <c r="N57" s="52">
        <v>0</v>
      </c>
      <c r="O57" s="52">
        <v>0</v>
      </c>
      <c r="P57" s="52">
        <v>0</v>
      </c>
    </row>
    <row r="58" spans="1:16" ht="12.75">
      <c r="A58" s="52" t="s">
        <v>131</v>
      </c>
      <c r="B58" s="52">
        <v>0.7385416666666668</v>
      </c>
      <c r="C58" s="52">
        <v>3560</v>
      </c>
      <c r="D58" s="52">
        <v>3940</v>
      </c>
      <c r="E58" s="52">
        <v>153000</v>
      </c>
      <c r="F58" s="52">
        <v>257</v>
      </c>
      <c r="G58" s="52">
        <v>-7110</v>
      </c>
      <c r="H58" s="52">
        <v>152</v>
      </c>
      <c r="I58" s="52">
        <v>0.628</v>
      </c>
      <c r="J58" s="52">
        <v>0</v>
      </c>
      <c r="K58" s="52">
        <v>14.1</v>
      </c>
      <c r="L58" s="52">
        <v>0.956</v>
      </c>
      <c r="M58" s="52">
        <v>0.000409</v>
      </c>
      <c r="N58" s="52">
        <v>0</v>
      </c>
      <c r="O58" s="52">
        <v>0</v>
      </c>
      <c r="P58" s="52">
        <v>0</v>
      </c>
    </row>
    <row r="59" spans="1:16" ht="12.75">
      <c r="A59" s="52" t="s">
        <v>131</v>
      </c>
      <c r="B59" s="52">
        <v>0.7385532407407407</v>
      </c>
      <c r="C59" s="52">
        <v>3140</v>
      </c>
      <c r="D59" s="52">
        <v>4080</v>
      </c>
      <c r="E59" s="52">
        <v>153000</v>
      </c>
      <c r="F59" s="52">
        <v>199</v>
      </c>
      <c r="G59" s="52">
        <v>-7130</v>
      </c>
      <c r="H59" s="52">
        <v>141</v>
      </c>
      <c r="I59" s="52">
        <v>0.152</v>
      </c>
      <c r="J59" s="52">
        <v>0</v>
      </c>
      <c r="K59" s="52">
        <v>14.1</v>
      </c>
      <c r="L59" s="52">
        <v>0.956</v>
      </c>
      <c r="M59" s="52">
        <v>9.96E-05</v>
      </c>
      <c r="N59" s="52">
        <v>0</v>
      </c>
      <c r="O59" s="52">
        <v>0</v>
      </c>
      <c r="P59" s="52">
        <v>0</v>
      </c>
    </row>
    <row r="60" spans="1:16" ht="12.75">
      <c r="A60" s="52" t="s">
        <v>131</v>
      </c>
      <c r="B60" s="52">
        <v>0.7385648148148148</v>
      </c>
      <c r="C60" s="52">
        <v>2350</v>
      </c>
      <c r="D60" s="52">
        <v>2360</v>
      </c>
      <c r="E60" s="52">
        <v>154000</v>
      </c>
      <c r="F60" s="52">
        <v>187</v>
      </c>
      <c r="G60" s="52">
        <v>-7050</v>
      </c>
      <c r="H60" s="52">
        <v>151</v>
      </c>
      <c r="I60" s="52">
        <v>-0.367</v>
      </c>
      <c r="J60" s="52">
        <v>0</v>
      </c>
      <c r="K60" s="52">
        <v>14.1</v>
      </c>
      <c r="L60" s="52">
        <v>0.96</v>
      </c>
      <c r="M60" s="52">
        <v>-0.000239</v>
      </c>
      <c r="N60" s="52">
        <v>0</v>
      </c>
      <c r="O60" s="52">
        <v>0</v>
      </c>
      <c r="P60" s="52">
        <v>0</v>
      </c>
    </row>
    <row r="61" spans="1:16" ht="12.75">
      <c r="A61" s="52" t="s">
        <v>131</v>
      </c>
      <c r="B61" s="52">
        <v>0.7385763888888889</v>
      </c>
      <c r="C61" s="52">
        <v>2400</v>
      </c>
      <c r="D61" s="52">
        <v>2650</v>
      </c>
      <c r="E61" s="52">
        <v>154000</v>
      </c>
      <c r="F61" s="52">
        <v>221</v>
      </c>
      <c r="G61" s="52">
        <v>-6940</v>
      </c>
      <c r="H61" s="52">
        <v>158</v>
      </c>
      <c r="I61" s="52">
        <v>-0.0112</v>
      </c>
      <c r="J61" s="52">
        <v>0</v>
      </c>
      <c r="K61" s="52">
        <v>14.1</v>
      </c>
      <c r="L61" s="52">
        <v>0.961</v>
      </c>
      <c r="M61" s="52">
        <v>-7.26E-06</v>
      </c>
      <c r="N61" s="52">
        <v>0</v>
      </c>
      <c r="O61" s="52">
        <v>0</v>
      </c>
      <c r="P61" s="52">
        <v>0</v>
      </c>
    </row>
    <row r="62" spans="1:16" ht="12.75">
      <c r="A62" s="52" t="s">
        <v>131</v>
      </c>
      <c r="B62" s="52">
        <v>0.738587962962963</v>
      </c>
      <c r="C62" s="52">
        <v>1660</v>
      </c>
      <c r="D62" s="52">
        <v>2040</v>
      </c>
      <c r="E62" s="52">
        <v>154000</v>
      </c>
      <c r="F62" s="52">
        <v>225</v>
      </c>
      <c r="G62" s="52">
        <v>-6890</v>
      </c>
      <c r="H62" s="52">
        <v>150</v>
      </c>
      <c r="I62" s="52">
        <v>-6E-05</v>
      </c>
      <c r="J62" s="52">
        <v>0</v>
      </c>
      <c r="K62" s="52">
        <v>14.2</v>
      </c>
      <c r="L62" s="52">
        <v>0.963</v>
      </c>
      <c r="M62" s="52">
        <v>-3.91E-08</v>
      </c>
      <c r="N62" s="52">
        <v>0</v>
      </c>
      <c r="O62" s="52">
        <v>0</v>
      </c>
      <c r="P62" s="52">
        <v>0</v>
      </c>
    </row>
    <row r="63" spans="1:16" ht="12.75">
      <c r="A63" s="52" t="s">
        <v>131</v>
      </c>
      <c r="B63" s="52">
        <v>0.738599537037037</v>
      </c>
      <c r="C63" s="52">
        <v>1460</v>
      </c>
      <c r="D63" s="52">
        <v>1300</v>
      </c>
      <c r="E63" s="52">
        <v>154000</v>
      </c>
      <c r="F63" s="52">
        <v>258</v>
      </c>
      <c r="G63" s="52">
        <v>-6760</v>
      </c>
      <c r="H63" s="52">
        <v>161</v>
      </c>
      <c r="I63" s="52">
        <v>-0.357</v>
      </c>
      <c r="J63" s="52">
        <v>0</v>
      </c>
      <c r="K63" s="52">
        <v>14.2</v>
      </c>
      <c r="L63" s="52">
        <v>0.964</v>
      </c>
      <c r="M63" s="52">
        <v>-0.000232</v>
      </c>
      <c r="N63" s="52">
        <v>0</v>
      </c>
      <c r="O63" s="52">
        <v>0</v>
      </c>
      <c r="P63" s="52">
        <v>0</v>
      </c>
    </row>
    <row r="64" spans="1:16" ht="12.75">
      <c r="A64" s="52" t="s">
        <v>131</v>
      </c>
      <c r="B64" s="52">
        <v>0.7386111111111111</v>
      </c>
      <c r="C64" s="52">
        <v>2260</v>
      </c>
      <c r="D64" s="52">
        <v>2400</v>
      </c>
      <c r="E64" s="52">
        <v>154000</v>
      </c>
      <c r="F64" s="52">
        <v>250</v>
      </c>
      <c r="G64" s="52">
        <v>-6700</v>
      </c>
      <c r="H64" s="52">
        <v>139</v>
      </c>
      <c r="I64" s="52">
        <v>0.0125</v>
      </c>
      <c r="J64" s="52">
        <v>0</v>
      </c>
      <c r="K64" s="52">
        <v>14.1</v>
      </c>
      <c r="L64" s="52">
        <v>0.962</v>
      </c>
      <c r="M64" s="52">
        <v>7.77E-06</v>
      </c>
      <c r="N64" s="52">
        <v>0</v>
      </c>
      <c r="O64" s="52">
        <v>0</v>
      </c>
      <c r="P64" s="52">
        <v>0</v>
      </c>
    </row>
    <row r="65" spans="1:16" ht="12.75">
      <c r="A65" s="52" t="s">
        <v>131</v>
      </c>
      <c r="B65" s="52">
        <v>0.7386226851851853</v>
      </c>
      <c r="C65" s="52">
        <v>2180</v>
      </c>
      <c r="D65" s="52">
        <v>2390</v>
      </c>
      <c r="E65" s="52">
        <v>154000</v>
      </c>
      <c r="F65" s="52">
        <v>215</v>
      </c>
      <c r="G65" s="52">
        <v>-6760</v>
      </c>
      <c r="H65" s="52">
        <v>140</v>
      </c>
      <c r="I65" s="52">
        <v>-0.0222</v>
      </c>
      <c r="J65" s="52">
        <v>0</v>
      </c>
      <c r="K65" s="52">
        <v>14.1</v>
      </c>
      <c r="L65" s="52">
        <v>0.962</v>
      </c>
      <c r="M65" s="52">
        <v>-1.45E-05</v>
      </c>
      <c r="N65" s="52">
        <v>0</v>
      </c>
      <c r="O65" s="52">
        <v>0</v>
      </c>
      <c r="P65" s="52">
        <v>0</v>
      </c>
    </row>
    <row r="66" spans="1:16" ht="12.75">
      <c r="A66" s="52" t="s">
        <v>131</v>
      </c>
      <c r="B66" s="52">
        <v>0.7386342592592593</v>
      </c>
      <c r="C66" s="52">
        <v>2730</v>
      </c>
      <c r="D66" s="52">
        <v>2830</v>
      </c>
      <c r="E66" s="52">
        <v>154000</v>
      </c>
      <c r="F66" s="52">
        <v>223</v>
      </c>
      <c r="G66" s="52">
        <v>-6670</v>
      </c>
      <c r="H66" s="52">
        <v>157</v>
      </c>
      <c r="I66" s="52">
        <v>-0.365</v>
      </c>
      <c r="J66" s="52">
        <v>0</v>
      </c>
      <c r="K66" s="52">
        <v>14.1</v>
      </c>
      <c r="L66" s="52">
        <v>0.961</v>
      </c>
      <c r="M66" s="52">
        <v>-0.000237</v>
      </c>
      <c r="N66" s="52">
        <v>0</v>
      </c>
      <c r="O66" s="52">
        <v>0</v>
      </c>
      <c r="P66" s="52">
        <v>0</v>
      </c>
    </row>
    <row r="67" spans="1:16" ht="12.75">
      <c r="A67" s="52" t="s">
        <v>131</v>
      </c>
      <c r="B67" s="52">
        <v>0.7386458333333333</v>
      </c>
      <c r="C67" s="52">
        <v>2000</v>
      </c>
      <c r="D67" s="52">
        <v>2660</v>
      </c>
      <c r="E67" s="52">
        <v>153000</v>
      </c>
      <c r="F67" s="52">
        <v>210</v>
      </c>
      <c r="G67" s="52">
        <v>-6570</v>
      </c>
      <c r="H67" s="52">
        <v>149</v>
      </c>
      <c r="I67" s="52">
        <v>-0.364</v>
      </c>
      <c r="J67" s="52">
        <v>0</v>
      </c>
      <c r="K67" s="52">
        <v>14.1</v>
      </c>
      <c r="L67" s="52">
        <v>0.962</v>
      </c>
      <c r="M67" s="52">
        <v>-0.000237</v>
      </c>
      <c r="N67" s="52">
        <v>0</v>
      </c>
      <c r="O67" s="52">
        <v>0</v>
      </c>
      <c r="P67" s="52">
        <v>0</v>
      </c>
    </row>
    <row r="68" spans="1:16" ht="12.75">
      <c r="A68" s="52" t="s">
        <v>131</v>
      </c>
      <c r="B68" s="52">
        <v>0.7386574074074074</v>
      </c>
      <c r="C68" s="52">
        <v>1330</v>
      </c>
      <c r="D68" s="52">
        <v>1370</v>
      </c>
      <c r="E68" s="52">
        <v>154000</v>
      </c>
      <c r="F68" s="52">
        <v>233</v>
      </c>
      <c r="G68" s="52">
        <v>-6540</v>
      </c>
      <c r="H68" s="52">
        <v>148</v>
      </c>
      <c r="I68" s="52">
        <v>0.666</v>
      </c>
      <c r="J68" s="52">
        <v>0</v>
      </c>
      <c r="K68" s="52">
        <v>14.2</v>
      </c>
      <c r="L68" s="52">
        <v>0.965</v>
      </c>
      <c r="M68" s="52">
        <v>0.000433</v>
      </c>
      <c r="N68" s="52">
        <v>0</v>
      </c>
      <c r="O68" s="52">
        <v>0</v>
      </c>
      <c r="P68" s="52">
        <v>0</v>
      </c>
    </row>
    <row r="69" spans="1:16" ht="12.75">
      <c r="A69" s="52" t="s">
        <v>131</v>
      </c>
      <c r="B69" s="52">
        <v>0.7386689814814815</v>
      </c>
      <c r="C69" s="52">
        <v>2070</v>
      </c>
      <c r="D69" s="52">
        <v>1910</v>
      </c>
      <c r="E69" s="52">
        <v>154000</v>
      </c>
      <c r="F69" s="52">
        <v>259</v>
      </c>
      <c r="G69" s="52">
        <v>-6510</v>
      </c>
      <c r="H69" s="52">
        <v>155</v>
      </c>
      <c r="I69" s="52">
        <v>0.763</v>
      </c>
      <c r="J69" s="52">
        <v>0</v>
      </c>
      <c r="K69" s="52">
        <v>14.2</v>
      </c>
      <c r="L69" s="52">
        <v>0.964</v>
      </c>
      <c r="M69" s="52">
        <v>0.000495</v>
      </c>
      <c r="N69" s="52">
        <v>0</v>
      </c>
      <c r="O69" s="52">
        <v>0</v>
      </c>
      <c r="P69" s="52">
        <v>0</v>
      </c>
    </row>
    <row r="70" spans="1:16" ht="12.75">
      <c r="A70" s="52" t="s">
        <v>131</v>
      </c>
      <c r="B70" s="52">
        <v>0.7386805555555555</v>
      </c>
      <c r="C70" s="52">
        <v>2480</v>
      </c>
      <c r="D70" s="52">
        <v>2910</v>
      </c>
      <c r="E70" s="52">
        <v>154000</v>
      </c>
      <c r="F70" s="52">
        <v>227</v>
      </c>
      <c r="G70" s="52">
        <v>-6500</v>
      </c>
      <c r="H70" s="52">
        <v>132</v>
      </c>
      <c r="I70" s="52">
        <v>0.375</v>
      </c>
      <c r="J70" s="52">
        <v>0</v>
      </c>
      <c r="K70" s="52">
        <v>14.2</v>
      </c>
      <c r="L70" s="52">
        <v>0.963</v>
      </c>
      <c r="M70" s="52">
        <v>0.000244</v>
      </c>
      <c r="N70" s="52">
        <v>0</v>
      </c>
      <c r="O70" s="52">
        <v>0</v>
      </c>
      <c r="P70" s="52">
        <v>0</v>
      </c>
    </row>
    <row r="71" spans="1:16" ht="12.75">
      <c r="A71" s="52" t="s">
        <v>131</v>
      </c>
      <c r="B71" s="52">
        <v>0.7386921296296296</v>
      </c>
      <c r="C71" s="52">
        <v>2110</v>
      </c>
      <c r="D71" s="52">
        <v>2240</v>
      </c>
      <c r="E71" s="52">
        <v>154000</v>
      </c>
      <c r="F71" s="52">
        <v>209</v>
      </c>
      <c r="G71" s="52">
        <v>-6460</v>
      </c>
      <c r="H71" s="52">
        <v>157</v>
      </c>
      <c r="I71" s="52">
        <v>-0.337</v>
      </c>
      <c r="J71" s="52">
        <v>0</v>
      </c>
      <c r="K71" s="52">
        <v>14.2</v>
      </c>
      <c r="L71" s="52">
        <v>0.964</v>
      </c>
      <c r="M71" s="52">
        <v>-0.000219</v>
      </c>
      <c r="N71" s="52">
        <v>0</v>
      </c>
      <c r="O71" s="52">
        <v>0</v>
      </c>
      <c r="P71" s="52">
        <v>0</v>
      </c>
    </row>
    <row r="72" spans="1:16" ht="12.75">
      <c r="A72" s="52" t="s">
        <v>131</v>
      </c>
      <c r="B72" s="52">
        <v>0.7387037037037038</v>
      </c>
      <c r="C72" s="52">
        <v>2300</v>
      </c>
      <c r="D72" s="52">
        <v>2360</v>
      </c>
      <c r="E72" s="52">
        <v>154000</v>
      </c>
      <c r="F72" s="52">
        <v>234</v>
      </c>
      <c r="G72" s="52">
        <v>-6400</v>
      </c>
      <c r="H72" s="52">
        <v>162</v>
      </c>
      <c r="I72" s="52">
        <v>-0.698</v>
      </c>
      <c r="J72" s="52">
        <v>0</v>
      </c>
      <c r="K72" s="52">
        <v>14.2</v>
      </c>
      <c r="L72" s="52">
        <v>0.963</v>
      </c>
      <c r="M72" s="52">
        <v>-0.000453</v>
      </c>
      <c r="N72" s="52">
        <v>0</v>
      </c>
      <c r="O72" s="52">
        <v>0</v>
      </c>
      <c r="P72" s="52">
        <v>0</v>
      </c>
    </row>
    <row r="73" spans="1:16" ht="12.75">
      <c r="A73" s="52" t="s">
        <v>131</v>
      </c>
      <c r="B73" s="52">
        <v>0.7387152777777778</v>
      </c>
      <c r="C73" s="52">
        <v>2140</v>
      </c>
      <c r="D73" s="52">
        <v>2260</v>
      </c>
      <c r="E73" s="52">
        <v>154000</v>
      </c>
      <c r="F73" s="52">
        <v>223</v>
      </c>
      <c r="G73" s="52">
        <v>-6320</v>
      </c>
      <c r="H73" s="52">
        <v>151</v>
      </c>
      <c r="I73" s="52">
        <v>-0.393</v>
      </c>
      <c r="J73" s="52">
        <v>0</v>
      </c>
      <c r="K73" s="52">
        <v>14.2</v>
      </c>
      <c r="L73" s="52">
        <v>0.964</v>
      </c>
      <c r="M73" s="52">
        <v>-0.000256</v>
      </c>
      <c r="N73" s="52">
        <v>0</v>
      </c>
      <c r="O73" s="52">
        <v>0</v>
      </c>
      <c r="P73" s="52">
        <v>0</v>
      </c>
    </row>
    <row r="74" spans="1:16" ht="12.75">
      <c r="A74" s="52" t="s">
        <v>131</v>
      </c>
      <c r="B74" s="52">
        <v>0.7387268518518518</v>
      </c>
      <c r="C74" s="52">
        <v>3630</v>
      </c>
      <c r="D74" s="52">
        <v>3290</v>
      </c>
      <c r="E74" s="52">
        <v>153000</v>
      </c>
      <c r="F74" s="52">
        <v>249</v>
      </c>
      <c r="G74" s="52">
        <v>-6250</v>
      </c>
      <c r="H74" s="52">
        <v>158</v>
      </c>
      <c r="I74" s="52">
        <v>0.497</v>
      </c>
      <c r="J74" s="52">
        <v>0</v>
      </c>
      <c r="K74" s="52">
        <v>14.1</v>
      </c>
      <c r="L74" s="52">
        <v>0.961</v>
      </c>
      <c r="M74" s="52">
        <v>0.000324</v>
      </c>
      <c r="N74" s="52">
        <v>0</v>
      </c>
      <c r="O74" s="52">
        <v>0</v>
      </c>
      <c r="P74" s="52">
        <v>0</v>
      </c>
    </row>
    <row r="75" spans="1:16" ht="12.75">
      <c r="A75" s="52" t="s">
        <v>131</v>
      </c>
      <c r="B75" s="52">
        <v>0.7387384259259259</v>
      </c>
      <c r="C75" s="52">
        <v>4880</v>
      </c>
      <c r="D75" s="52">
        <v>6100</v>
      </c>
      <c r="E75" s="52">
        <v>152000</v>
      </c>
      <c r="F75" s="52">
        <v>272</v>
      </c>
      <c r="G75" s="52">
        <v>-6210</v>
      </c>
      <c r="H75" s="52">
        <v>149</v>
      </c>
      <c r="I75" s="52">
        <v>0.199</v>
      </c>
      <c r="J75" s="52">
        <v>0</v>
      </c>
      <c r="K75" s="52">
        <v>14</v>
      </c>
      <c r="L75" s="52">
        <v>0.954</v>
      </c>
      <c r="M75" s="52">
        <v>0.000131</v>
      </c>
      <c r="N75" s="52">
        <v>0</v>
      </c>
      <c r="O75" s="52">
        <v>0</v>
      </c>
      <c r="P75" s="52">
        <v>0</v>
      </c>
    </row>
    <row r="76" spans="1:16" ht="12.75">
      <c r="A76" s="52" t="s">
        <v>131</v>
      </c>
      <c r="B76" s="52">
        <v>0.73875</v>
      </c>
      <c r="C76" s="52">
        <v>4220</v>
      </c>
      <c r="D76" s="52">
        <v>5250</v>
      </c>
      <c r="E76" s="52">
        <v>152000</v>
      </c>
      <c r="F76" s="52">
        <v>201</v>
      </c>
      <c r="G76" s="52">
        <v>-6230</v>
      </c>
      <c r="H76" s="52">
        <v>134</v>
      </c>
      <c r="I76" s="52">
        <v>0.000873</v>
      </c>
      <c r="J76" s="52">
        <v>0</v>
      </c>
      <c r="K76" s="52">
        <v>14.1</v>
      </c>
      <c r="L76" s="52">
        <v>0.957</v>
      </c>
      <c r="M76" s="52">
        <v>5.74E-07</v>
      </c>
      <c r="N76" s="52">
        <v>0</v>
      </c>
      <c r="O76" s="52">
        <v>0</v>
      </c>
      <c r="P76" s="52">
        <v>0</v>
      </c>
    </row>
    <row r="79" s="56" customFormat="1" ht="12.75"/>
    <row r="149" ht="12.75">
      <c r="A149" s="57" t="s">
        <v>73</v>
      </c>
    </row>
    <row r="150" spans="1:16" ht="12.75">
      <c r="A150" s="52" t="s">
        <v>102</v>
      </c>
      <c r="B150" s="52" t="s">
        <v>103</v>
      </c>
      <c r="C150" s="52" t="s">
        <v>104</v>
      </c>
      <c r="D150" s="52" t="s">
        <v>105</v>
      </c>
      <c r="E150" s="52" t="s">
        <v>106</v>
      </c>
      <c r="F150" s="52" t="s">
        <v>107</v>
      </c>
      <c r="G150" s="52" t="s">
        <v>108</v>
      </c>
      <c r="H150" s="52" t="s">
        <v>109</v>
      </c>
      <c r="I150" s="52" t="s">
        <v>110</v>
      </c>
      <c r="J150" s="52" t="s">
        <v>91</v>
      </c>
      <c r="K150" s="52" t="s">
        <v>111</v>
      </c>
      <c r="L150" s="52" t="s">
        <v>112</v>
      </c>
      <c r="M150" s="52" t="s">
        <v>113</v>
      </c>
      <c r="N150" s="52" t="s">
        <v>114</v>
      </c>
      <c r="O150" s="52" t="s">
        <v>114</v>
      </c>
      <c r="P150" s="52" t="s">
        <v>114</v>
      </c>
    </row>
    <row r="151" spans="3:13" ht="12.75">
      <c r="C151" s="52" t="s">
        <v>18</v>
      </c>
      <c r="D151" s="52" t="s">
        <v>18</v>
      </c>
      <c r="E151" s="52" t="s">
        <v>18</v>
      </c>
      <c r="F151" s="52" t="s">
        <v>18</v>
      </c>
      <c r="G151" s="52" t="s">
        <v>18</v>
      </c>
      <c r="H151" s="52" t="s">
        <v>115</v>
      </c>
      <c r="I151" s="52" t="s">
        <v>18</v>
      </c>
      <c r="L151" s="52" t="s">
        <v>19</v>
      </c>
      <c r="M151" s="52" t="s">
        <v>116</v>
      </c>
    </row>
    <row r="152" spans="1:16" ht="12.75">
      <c r="A152" s="52" t="s">
        <v>131</v>
      </c>
      <c r="B152" s="52">
        <v>0.7454282407407408</v>
      </c>
      <c r="C152" s="52">
        <v>263</v>
      </c>
      <c r="D152" s="52">
        <v>310</v>
      </c>
      <c r="E152" s="52">
        <v>155000</v>
      </c>
      <c r="F152" s="52">
        <v>108</v>
      </c>
      <c r="G152" s="52">
        <v>263</v>
      </c>
      <c r="H152" s="52">
        <v>50.8</v>
      </c>
      <c r="I152" s="52">
        <v>1.06</v>
      </c>
      <c r="J152" s="52">
        <v>0</v>
      </c>
      <c r="K152" s="52">
        <v>14.7</v>
      </c>
      <c r="L152" s="52">
        <v>0.999</v>
      </c>
      <c r="M152" s="52">
        <v>0.000681</v>
      </c>
      <c r="N152" s="52">
        <v>0</v>
      </c>
      <c r="O152" s="52">
        <v>0</v>
      </c>
      <c r="P152" s="52">
        <v>0</v>
      </c>
    </row>
    <row r="153" spans="1:16" ht="12.75">
      <c r="A153" s="52" t="s">
        <v>131</v>
      </c>
      <c r="B153" s="52">
        <v>0.7454398148148148</v>
      </c>
      <c r="C153" s="52">
        <v>321</v>
      </c>
      <c r="D153" s="52">
        <v>393</v>
      </c>
      <c r="E153" s="52">
        <v>155000</v>
      </c>
      <c r="F153" s="52">
        <v>109</v>
      </c>
      <c r="G153" s="52">
        <v>214</v>
      </c>
      <c r="H153" s="52">
        <v>42.2</v>
      </c>
      <c r="I153" s="52">
        <v>1.44</v>
      </c>
      <c r="J153" s="52">
        <v>0</v>
      </c>
      <c r="K153" s="52">
        <v>14.7</v>
      </c>
      <c r="L153" s="52">
        <v>0.998</v>
      </c>
      <c r="M153" s="52">
        <v>0.000931</v>
      </c>
      <c r="N153" s="52">
        <v>0</v>
      </c>
      <c r="O153" s="52">
        <v>0</v>
      </c>
      <c r="P153" s="52">
        <v>0</v>
      </c>
    </row>
    <row r="154" spans="1:16" ht="12.75">
      <c r="A154" s="52" t="s">
        <v>131</v>
      </c>
      <c r="B154" s="52">
        <v>0.7454513888888888</v>
      </c>
      <c r="C154" s="52">
        <v>285</v>
      </c>
      <c r="D154" s="52">
        <v>389</v>
      </c>
      <c r="E154" s="52">
        <v>154000</v>
      </c>
      <c r="F154" s="52">
        <v>83.2</v>
      </c>
      <c r="G154" s="52">
        <v>129</v>
      </c>
      <c r="H154" s="52">
        <v>37.1</v>
      </c>
      <c r="I154" s="52">
        <v>1.22</v>
      </c>
      <c r="J154" s="52">
        <v>0</v>
      </c>
      <c r="K154" s="52">
        <v>14.7</v>
      </c>
      <c r="L154" s="52">
        <v>0.998</v>
      </c>
      <c r="M154" s="52">
        <v>0.000787</v>
      </c>
      <c r="N154" s="52">
        <v>0</v>
      </c>
      <c r="O154" s="52">
        <v>0</v>
      </c>
      <c r="P154" s="52">
        <v>0</v>
      </c>
    </row>
    <row r="155" spans="1:16" ht="12.75">
      <c r="A155" s="52" t="s">
        <v>131</v>
      </c>
      <c r="B155" s="52">
        <v>0.745462962962963</v>
      </c>
      <c r="C155" s="52">
        <v>218</v>
      </c>
      <c r="D155" s="52">
        <v>282</v>
      </c>
      <c r="E155" s="52">
        <v>154000</v>
      </c>
      <c r="F155" s="52">
        <v>88.6</v>
      </c>
      <c r="G155" s="52">
        <v>183</v>
      </c>
      <c r="H155" s="52">
        <v>32.9</v>
      </c>
      <c r="I155" s="52">
        <v>0.584</v>
      </c>
      <c r="J155" s="52">
        <v>0</v>
      </c>
      <c r="K155" s="52">
        <v>14.7</v>
      </c>
      <c r="L155" s="52">
        <v>0.998</v>
      </c>
      <c r="M155" s="52">
        <v>0.000378</v>
      </c>
      <c r="N155" s="52">
        <v>0</v>
      </c>
      <c r="O155" s="52">
        <v>0</v>
      </c>
      <c r="P155" s="52">
        <v>0</v>
      </c>
    </row>
    <row r="156" spans="1:16" ht="12.75">
      <c r="A156" s="52" t="s">
        <v>131</v>
      </c>
      <c r="B156" s="52">
        <v>0.7454745370370371</v>
      </c>
      <c r="C156" s="52">
        <v>194</v>
      </c>
      <c r="D156" s="52">
        <v>262</v>
      </c>
      <c r="E156" s="52">
        <v>155000</v>
      </c>
      <c r="F156" s="52">
        <v>107</v>
      </c>
      <c r="G156" s="52">
        <v>178</v>
      </c>
      <c r="H156" s="52">
        <v>51</v>
      </c>
      <c r="I156" s="52">
        <v>0.194</v>
      </c>
      <c r="J156" s="52">
        <v>0</v>
      </c>
      <c r="K156" s="52">
        <v>14.7</v>
      </c>
      <c r="L156" s="52">
        <v>0.998</v>
      </c>
      <c r="M156" s="52">
        <v>0.000125</v>
      </c>
      <c r="N156" s="52">
        <v>0</v>
      </c>
      <c r="O156" s="52">
        <v>0</v>
      </c>
      <c r="P156" s="52">
        <v>0</v>
      </c>
    </row>
    <row r="157" spans="1:16" ht="12.75">
      <c r="A157" s="52" t="s">
        <v>131</v>
      </c>
      <c r="B157" s="52">
        <v>0.7454861111111111</v>
      </c>
      <c r="C157" s="52">
        <v>148</v>
      </c>
      <c r="D157" s="52">
        <v>233</v>
      </c>
      <c r="E157" s="52">
        <v>154000</v>
      </c>
      <c r="F157" s="52">
        <v>104</v>
      </c>
      <c r="G157" s="52">
        <v>267</v>
      </c>
      <c r="H157" s="52">
        <v>40.9</v>
      </c>
      <c r="I157" s="52">
        <v>0.765</v>
      </c>
      <c r="J157" s="52">
        <v>0</v>
      </c>
      <c r="K157" s="52">
        <v>14.7</v>
      </c>
      <c r="L157" s="52">
        <v>0.999</v>
      </c>
      <c r="M157" s="52">
        <v>0.000495</v>
      </c>
      <c r="N157" s="52">
        <v>0</v>
      </c>
      <c r="O157" s="52">
        <v>0</v>
      </c>
      <c r="P157" s="52">
        <v>0</v>
      </c>
    </row>
    <row r="158" spans="1:16" ht="12.75">
      <c r="A158" s="52" t="s">
        <v>131</v>
      </c>
      <c r="B158" s="52">
        <v>0.7454976851851852</v>
      </c>
      <c r="C158" s="52">
        <v>119</v>
      </c>
      <c r="D158" s="52">
        <v>179</v>
      </c>
      <c r="E158" s="52">
        <v>154000</v>
      </c>
      <c r="F158" s="52">
        <v>104</v>
      </c>
      <c r="G158" s="52">
        <v>373</v>
      </c>
      <c r="H158" s="52">
        <v>57.7</v>
      </c>
      <c r="I158" s="52">
        <v>0.382</v>
      </c>
      <c r="J158" s="52">
        <v>0</v>
      </c>
      <c r="K158" s="52">
        <v>14.7</v>
      </c>
      <c r="L158" s="52">
        <v>0.999</v>
      </c>
      <c r="M158" s="52">
        <v>0.000248</v>
      </c>
      <c r="N158" s="52">
        <v>0</v>
      </c>
      <c r="O158" s="52">
        <v>0</v>
      </c>
      <c r="P158" s="52">
        <v>0</v>
      </c>
    </row>
    <row r="159" spans="1:16" ht="12.75">
      <c r="A159" s="52" t="s">
        <v>131</v>
      </c>
      <c r="B159" s="52">
        <v>0.7455092592592593</v>
      </c>
      <c r="C159" s="52">
        <v>156</v>
      </c>
      <c r="D159" s="52">
        <v>208</v>
      </c>
      <c r="E159" s="52">
        <v>154000</v>
      </c>
      <c r="F159" s="52">
        <v>130</v>
      </c>
      <c r="G159" s="52">
        <v>376</v>
      </c>
      <c r="H159" s="52">
        <v>37.1</v>
      </c>
      <c r="I159" s="52">
        <v>0.697</v>
      </c>
      <c r="J159" s="52">
        <v>0</v>
      </c>
      <c r="K159" s="52">
        <v>14.7</v>
      </c>
      <c r="L159" s="52">
        <v>0.999</v>
      </c>
      <c r="M159" s="52">
        <v>0.000451</v>
      </c>
      <c r="N159" s="52">
        <v>0</v>
      </c>
      <c r="O159" s="52">
        <v>0</v>
      </c>
      <c r="P159" s="52">
        <v>0</v>
      </c>
    </row>
    <row r="160" spans="1:16" ht="12.75">
      <c r="A160" s="52" t="s">
        <v>131</v>
      </c>
      <c r="B160" s="52">
        <v>0.7455208333333333</v>
      </c>
      <c r="C160" s="52">
        <v>166</v>
      </c>
      <c r="D160" s="52">
        <v>237</v>
      </c>
      <c r="E160" s="52">
        <v>155000</v>
      </c>
      <c r="F160" s="52">
        <v>181</v>
      </c>
      <c r="G160" s="52">
        <v>446</v>
      </c>
      <c r="H160" s="52">
        <v>35.2</v>
      </c>
      <c r="I160" s="52">
        <v>0.888</v>
      </c>
      <c r="J160" s="52">
        <v>0</v>
      </c>
      <c r="K160" s="52">
        <v>14.7</v>
      </c>
      <c r="L160" s="52">
        <v>1</v>
      </c>
      <c r="M160" s="52">
        <v>0.000574</v>
      </c>
      <c r="N160" s="52">
        <v>0</v>
      </c>
      <c r="O160" s="52">
        <v>0</v>
      </c>
      <c r="P160" s="52">
        <v>0</v>
      </c>
    </row>
    <row r="161" spans="1:16" ht="12.75">
      <c r="A161" s="52" t="s">
        <v>131</v>
      </c>
      <c r="B161" s="52">
        <v>0.7455324074074073</v>
      </c>
      <c r="C161" s="52">
        <v>240</v>
      </c>
      <c r="D161" s="52">
        <v>273</v>
      </c>
      <c r="E161" s="52">
        <v>155000</v>
      </c>
      <c r="F161" s="52">
        <v>141</v>
      </c>
      <c r="G161" s="52">
        <v>420</v>
      </c>
      <c r="H161" s="52">
        <v>36.4</v>
      </c>
      <c r="I161" s="52">
        <v>0.306</v>
      </c>
      <c r="J161" s="52">
        <v>0</v>
      </c>
      <c r="K161" s="52">
        <v>14.7</v>
      </c>
      <c r="L161" s="52">
        <v>0.999</v>
      </c>
      <c r="M161" s="52">
        <v>0.000198</v>
      </c>
      <c r="N161" s="52">
        <v>0</v>
      </c>
      <c r="O161" s="52">
        <v>0</v>
      </c>
      <c r="P161" s="52">
        <v>0</v>
      </c>
    </row>
    <row r="162" spans="1:16" ht="12.75">
      <c r="A162" s="52" t="s">
        <v>131</v>
      </c>
      <c r="B162" s="52">
        <v>0.7455439814814815</v>
      </c>
      <c r="C162" s="52">
        <v>252</v>
      </c>
      <c r="D162" s="52">
        <v>365</v>
      </c>
      <c r="E162" s="52">
        <v>155000</v>
      </c>
      <c r="F162" s="52">
        <v>97.9</v>
      </c>
      <c r="G162" s="52">
        <v>295</v>
      </c>
      <c r="H162" s="52">
        <v>63.2</v>
      </c>
      <c r="I162" s="52">
        <v>1.44</v>
      </c>
      <c r="J162" s="52">
        <v>0</v>
      </c>
      <c r="K162" s="52">
        <v>14.7</v>
      </c>
      <c r="L162" s="52">
        <v>0.999</v>
      </c>
      <c r="M162" s="52">
        <v>0.000929</v>
      </c>
      <c r="N162" s="52">
        <v>0</v>
      </c>
      <c r="O162" s="52">
        <v>0</v>
      </c>
      <c r="P162" s="52">
        <v>0</v>
      </c>
    </row>
    <row r="163" spans="1:16" ht="12.75">
      <c r="A163" s="52" t="s">
        <v>131</v>
      </c>
      <c r="B163" s="52">
        <v>0.7455555555555556</v>
      </c>
      <c r="C163" s="52">
        <v>160</v>
      </c>
      <c r="D163" s="52">
        <v>245</v>
      </c>
      <c r="E163" s="52">
        <v>155000</v>
      </c>
      <c r="F163" s="52">
        <v>99.9</v>
      </c>
      <c r="G163" s="52">
        <v>254</v>
      </c>
      <c r="H163" s="52">
        <v>60.3</v>
      </c>
      <c r="I163" s="52">
        <v>0.795</v>
      </c>
      <c r="J163" s="52">
        <v>0</v>
      </c>
      <c r="K163" s="52">
        <v>14.7</v>
      </c>
      <c r="L163" s="52">
        <v>0.999</v>
      </c>
      <c r="M163" s="52">
        <v>0.000515</v>
      </c>
      <c r="N163" s="52">
        <v>0</v>
      </c>
      <c r="O163" s="52">
        <v>0</v>
      </c>
      <c r="P163" s="52">
        <v>0</v>
      </c>
    </row>
    <row r="164" spans="1:16" ht="12.75">
      <c r="A164" s="52" t="s">
        <v>131</v>
      </c>
      <c r="B164" s="52">
        <v>0.7455671296296296</v>
      </c>
      <c r="C164" s="52">
        <v>117</v>
      </c>
      <c r="D164" s="52">
        <v>178</v>
      </c>
      <c r="E164" s="52">
        <v>155000</v>
      </c>
      <c r="F164" s="52">
        <v>94.8</v>
      </c>
      <c r="G164" s="52">
        <v>257</v>
      </c>
      <c r="H164" s="52">
        <v>62.5</v>
      </c>
      <c r="I164" s="52">
        <v>0.614</v>
      </c>
      <c r="J164" s="52">
        <v>0</v>
      </c>
      <c r="K164" s="52">
        <v>14.7</v>
      </c>
      <c r="L164" s="52">
        <v>0.999</v>
      </c>
      <c r="M164" s="52">
        <v>0.000397</v>
      </c>
      <c r="N164" s="52">
        <v>0</v>
      </c>
      <c r="O164" s="52">
        <v>0</v>
      </c>
      <c r="P164" s="52">
        <v>0</v>
      </c>
    </row>
    <row r="165" spans="1:16" ht="12.75">
      <c r="A165" s="52" t="s">
        <v>131</v>
      </c>
      <c r="B165" s="52">
        <v>0.7455787037037037</v>
      </c>
      <c r="C165" s="52">
        <v>258</v>
      </c>
      <c r="D165" s="52">
        <v>238</v>
      </c>
      <c r="E165" s="52">
        <v>155000</v>
      </c>
      <c r="F165" s="52">
        <v>76.7</v>
      </c>
      <c r="G165" s="52">
        <v>245</v>
      </c>
      <c r="H165" s="52">
        <v>68.5</v>
      </c>
      <c r="I165" s="52">
        <v>0.991</v>
      </c>
      <c r="J165" s="52">
        <v>0</v>
      </c>
      <c r="K165" s="52">
        <v>14.7</v>
      </c>
      <c r="L165" s="52">
        <v>0.998</v>
      </c>
      <c r="M165" s="52">
        <v>0.000639</v>
      </c>
      <c r="N165" s="52">
        <v>0</v>
      </c>
      <c r="O165" s="52">
        <v>0</v>
      </c>
      <c r="P165" s="52">
        <v>0</v>
      </c>
    </row>
    <row r="166" spans="1:16" ht="12.75">
      <c r="A166" s="52" t="s">
        <v>131</v>
      </c>
      <c r="B166" s="52">
        <v>0.7455902777777778</v>
      </c>
      <c r="C166" s="52">
        <v>584</v>
      </c>
      <c r="D166" s="52">
        <v>632</v>
      </c>
      <c r="E166" s="52">
        <v>155000</v>
      </c>
      <c r="F166" s="52">
        <v>75</v>
      </c>
      <c r="G166" s="52">
        <v>231</v>
      </c>
      <c r="H166" s="52">
        <v>69.7</v>
      </c>
      <c r="I166" s="52">
        <v>0.27</v>
      </c>
      <c r="J166" s="52">
        <v>0</v>
      </c>
      <c r="K166" s="52">
        <v>14.7</v>
      </c>
      <c r="L166" s="52">
        <v>0.997</v>
      </c>
      <c r="M166" s="52">
        <v>0.000174</v>
      </c>
      <c r="N166" s="52">
        <v>0</v>
      </c>
      <c r="O166" s="52">
        <v>0</v>
      </c>
      <c r="P166" s="52">
        <v>0</v>
      </c>
    </row>
    <row r="167" spans="1:16" ht="12.75">
      <c r="A167" s="52" t="s">
        <v>131</v>
      </c>
      <c r="B167" s="52">
        <v>0.7456018518518519</v>
      </c>
      <c r="C167" s="52">
        <v>601</v>
      </c>
      <c r="D167" s="52">
        <v>801</v>
      </c>
      <c r="E167" s="52">
        <v>155000</v>
      </c>
      <c r="F167" s="52">
        <v>69.1</v>
      </c>
      <c r="G167" s="52">
        <v>283</v>
      </c>
      <c r="H167" s="52">
        <v>67</v>
      </c>
      <c r="I167" s="52">
        <v>1.02</v>
      </c>
      <c r="J167" s="52">
        <v>0</v>
      </c>
      <c r="K167" s="52">
        <v>14.7</v>
      </c>
      <c r="L167" s="52">
        <v>0.998</v>
      </c>
      <c r="M167" s="52">
        <v>0.000659</v>
      </c>
      <c r="N167" s="52">
        <v>0</v>
      </c>
      <c r="O167" s="52">
        <v>0</v>
      </c>
      <c r="P167" s="52">
        <v>0</v>
      </c>
    </row>
    <row r="168" spans="1:16" ht="12.75">
      <c r="A168" s="52" t="s">
        <v>131</v>
      </c>
      <c r="B168" s="52">
        <v>0.7456134259259258</v>
      </c>
      <c r="C168" s="52">
        <v>506</v>
      </c>
      <c r="D168" s="52">
        <v>552</v>
      </c>
      <c r="E168" s="52">
        <v>155000</v>
      </c>
      <c r="F168" s="52">
        <v>70</v>
      </c>
      <c r="G168" s="52">
        <v>227</v>
      </c>
      <c r="H168" s="52">
        <v>70.3</v>
      </c>
      <c r="I168" s="52">
        <v>1.06</v>
      </c>
      <c r="J168" s="52">
        <v>0</v>
      </c>
      <c r="K168" s="52">
        <v>14.7</v>
      </c>
      <c r="L168" s="52">
        <v>0.998</v>
      </c>
      <c r="M168" s="52">
        <v>0.000685</v>
      </c>
      <c r="N168" s="52">
        <v>0</v>
      </c>
      <c r="O168" s="52">
        <v>0</v>
      </c>
      <c r="P168" s="52">
        <v>0</v>
      </c>
    </row>
    <row r="169" spans="1:16" ht="12.75">
      <c r="A169" s="52" t="s">
        <v>131</v>
      </c>
      <c r="B169" s="52">
        <v>0.745625</v>
      </c>
      <c r="C169" s="52">
        <v>590</v>
      </c>
      <c r="D169" s="52">
        <v>666</v>
      </c>
      <c r="E169" s="52">
        <v>155000</v>
      </c>
      <c r="F169" s="52">
        <v>70.7</v>
      </c>
      <c r="G169" s="52">
        <v>138</v>
      </c>
      <c r="H169" s="52">
        <v>81.3</v>
      </c>
      <c r="I169" s="52">
        <v>1.1</v>
      </c>
      <c r="J169" s="52">
        <v>0</v>
      </c>
      <c r="K169" s="52">
        <v>14.7</v>
      </c>
      <c r="L169" s="52">
        <v>0.997</v>
      </c>
      <c r="M169" s="52">
        <v>0.000708</v>
      </c>
      <c r="N169" s="52">
        <v>0</v>
      </c>
      <c r="O169" s="52">
        <v>0</v>
      </c>
      <c r="P169" s="52">
        <v>0</v>
      </c>
    </row>
    <row r="170" spans="1:16" ht="12.75">
      <c r="A170" s="52" t="s">
        <v>131</v>
      </c>
      <c r="B170" s="52">
        <v>0.7456365740740741</v>
      </c>
      <c r="C170" s="52">
        <v>566</v>
      </c>
      <c r="D170" s="52">
        <v>692</v>
      </c>
      <c r="E170" s="52">
        <v>155000</v>
      </c>
      <c r="F170" s="52">
        <v>72.5</v>
      </c>
      <c r="G170" s="52">
        <v>211</v>
      </c>
      <c r="H170" s="52">
        <v>74.4</v>
      </c>
      <c r="I170" s="52">
        <v>0.786</v>
      </c>
      <c r="J170" s="52">
        <v>0</v>
      </c>
      <c r="K170" s="52">
        <v>14.7</v>
      </c>
      <c r="L170" s="52">
        <v>0.997</v>
      </c>
      <c r="M170" s="52">
        <v>0.000509</v>
      </c>
      <c r="N170" s="52">
        <v>0</v>
      </c>
      <c r="O170" s="52">
        <v>0</v>
      </c>
      <c r="P170" s="52">
        <v>0</v>
      </c>
    </row>
    <row r="171" spans="1:16" ht="12.75">
      <c r="A171" s="52" t="s">
        <v>131</v>
      </c>
      <c r="B171" s="52">
        <v>0.7456481481481482</v>
      </c>
      <c r="C171" s="52">
        <v>515</v>
      </c>
      <c r="D171" s="52">
        <v>593</v>
      </c>
      <c r="E171" s="52">
        <v>155000</v>
      </c>
      <c r="F171" s="52">
        <v>78.2</v>
      </c>
      <c r="G171" s="52">
        <v>247</v>
      </c>
      <c r="H171" s="52">
        <v>78.3</v>
      </c>
      <c r="I171" s="52">
        <v>2.18</v>
      </c>
      <c r="J171" s="52">
        <v>0</v>
      </c>
      <c r="K171" s="52">
        <v>14.7</v>
      </c>
      <c r="L171" s="52">
        <v>0.998</v>
      </c>
      <c r="M171" s="52">
        <v>0.00141</v>
      </c>
      <c r="N171" s="52">
        <v>0</v>
      </c>
      <c r="O171" s="52">
        <v>0</v>
      </c>
      <c r="P171" s="52">
        <v>0</v>
      </c>
    </row>
    <row r="172" spans="1:16" ht="12.75">
      <c r="A172" s="52" t="s">
        <v>131</v>
      </c>
      <c r="B172" s="52">
        <v>0.7456597222222222</v>
      </c>
      <c r="C172" s="52">
        <v>599</v>
      </c>
      <c r="D172" s="52">
        <v>647</v>
      </c>
      <c r="E172" s="52">
        <v>155000</v>
      </c>
      <c r="F172" s="52">
        <v>75.9</v>
      </c>
      <c r="G172" s="52">
        <v>234</v>
      </c>
      <c r="H172" s="52">
        <v>67</v>
      </c>
      <c r="I172" s="52">
        <v>0.572</v>
      </c>
      <c r="J172" s="52">
        <v>0</v>
      </c>
      <c r="K172" s="52">
        <v>14.7</v>
      </c>
      <c r="L172" s="52">
        <v>0.997</v>
      </c>
      <c r="M172" s="52">
        <v>0.00037</v>
      </c>
      <c r="N172" s="52">
        <v>0</v>
      </c>
      <c r="O172" s="52">
        <v>0</v>
      </c>
      <c r="P172" s="52">
        <v>0</v>
      </c>
    </row>
    <row r="173" spans="1:16" ht="12.75">
      <c r="A173" s="52" t="s">
        <v>131</v>
      </c>
      <c r="B173" s="52">
        <v>0.7456712962962962</v>
      </c>
      <c r="C173" s="52">
        <v>653</v>
      </c>
      <c r="D173" s="52">
        <v>739</v>
      </c>
      <c r="E173" s="52">
        <v>154000</v>
      </c>
      <c r="F173" s="52">
        <v>71.1</v>
      </c>
      <c r="G173" s="52">
        <v>272</v>
      </c>
      <c r="H173" s="52">
        <v>67.2</v>
      </c>
      <c r="I173" s="52">
        <v>1.05</v>
      </c>
      <c r="J173" s="52">
        <v>0</v>
      </c>
      <c r="K173" s="52">
        <v>14.7</v>
      </c>
      <c r="L173" s="52">
        <v>0.997</v>
      </c>
      <c r="M173" s="52">
        <v>0.000682</v>
      </c>
      <c r="N173" s="52">
        <v>0</v>
      </c>
      <c r="O173" s="52">
        <v>0</v>
      </c>
      <c r="P173" s="52">
        <v>0</v>
      </c>
    </row>
    <row r="174" spans="1:16" ht="12.75">
      <c r="A174" s="52" t="s">
        <v>131</v>
      </c>
      <c r="B174" s="52">
        <v>0.7456828703703704</v>
      </c>
      <c r="C174" s="52">
        <v>899</v>
      </c>
      <c r="D174" s="52">
        <v>920</v>
      </c>
      <c r="E174" s="52">
        <v>155000</v>
      </c>
      <c r="F174" s="52">
        <v>80.5</v>
      </c>
      <c r="G174" s="52">
        <v>269</v>
      </c>
      <c r="H174" s="52">
        <v>66.4</v>
      </c>
      <c r="I174" s="52">
        <v>0.719</v>
      </c>
      <c r="J174" s="52">
        <v>0</v>
      </c>
      <c r="K174" s="52">
        <v>14.7</v>
      </c>
      <c r="L174" s="52">
        <v>0.997</v>
      </c>
      <c r="M174" s="52">
        <v>0.000465</v>
      </c>
      <c r="N174" s="52">
        <v>0</v>
      </c>
      <c r="O174" s="52">
        <v>0</v>
      </c>
      <c r="P174" s="52">
        <v>0</v>
      </c>
    </row>
    <row r="175" spans="1:16" ht="12.75">
      <c r="A175" s="52" t="s">
        <v>131</v>
      </c>
      <c r="B175" s="52">
        <v>0.7456944444444445</v>
      </c>
      <c r="C175" s="52">
        <v>903</v>
      </c>
      <c r="D175" s="52">
        <v>1140</v>
      </c>
      <c r="E175" s="52">
        <v>154000</v>
      </c>
      <c r="F175" s="52">
        <v>92.7</v>
      </c>
      <c r="G175" s="52">
        <v>303</v>
      </c>
      <c r="H175" s="52">
        <v>54.4</v>
      </c>
      <c r="I175" s="52">
        <v>0.293</v>
      </c>
      <c r="J175" s="52">
        <v>0</v>
      </c>
      <c r="K175" s="52">
        <v>14.7</v>
      </c>
      <c r="L175" s="52">
        <v>0.997</v>
      </c>
      <c r="M175" s="52">
        <v>0.00019</v>
      </c>
      <c r="N175" s="52">
        <v>0</v>
      </c>
      <c r="O175" s="52">
        <v>0</v>
      </c>
      <c r="P175" s="52">
        <v>0</v>
      </c>
    </row>
    <row r="176" spans="1:16" ht="12.75">
      <c r="A176" s="52" t="s">
        <v>131</v>
      </c>
      <c r="B176" s="52">
        <v>0.7457060185185185</v>
      </c>
      <c r="C176" s="52">
        <v>563</v>
      </c>
      <c r="D176" s="52">
        <v>739</v>
      </c>
      <c r="E176" s="52">
        <v>154000</v>
      </c>
      <c r="F176" s="52">
        <v>93.8</v>
      </c>
      <c r="G176" s="52">
        <v>342</v>
      </c>
      <c r="H176" s="52">
        <v>38.2</v>
      </c>
      <c r="I176" s="52">
        <v>1.24</v>
      </c>
      <c r="J176" s="52">
        <v>0</v>
      </c>
      <c r="K176" s="52">
        <v>14.7</v>
      </c>
      <c r="L176" s="52">
        <v>0.998</v>
      </c>
      <c r="M176" s="52">
        <v>0.000808</v>
      </c>
      <c r="N176" s="52">
        <v>0</v>
      </c>
      <c r="O176" s="52">
        <v>0</v>
      </c>
      <c r="P176" s="52">
        <v>0</v>
      </c>
    </row>
    <row r="177" spans="1:16" ht="12.75">
      <c r="A177" s="52" t="s">
        <v>131</v>
      </c>
      <c r="B177" s="52">
        <v>0.7457175925925926</v>
      </c>
      <c r="C177" s="52">
        <v>379</v>
      </c>
      <c r="D177" s="52">
        <v>447</v>
      </c>
      <c r="E177" s="52">
        <v>155000</v>
      </c>
      <c r="F177" s="52">
        <v>104</v>
      </c>
      <c r="G177" s="52">
        <v>267</v>
      </c>
      <c r="H177" s="52">
        <v>42.2</v>
      </c>
      <c r="I177" s="52">
        <v>0.318</v>
      </c>
      <c r="J177" s="52">
        <v>0</v>
      </c>
      <c r="K177" s="52">
        <v>14.7</v>
      </c>
      <c r="L177" s="52">
        <v>0.998</v>
      </c>
      <c r="M177" s="52">
        <v>0.000205</v>
      </c>
      <c r="N177" s="52">
        <v>0</v>
      </c>
      <c r="O177" s="52">
        <v>0</v>
      </c>
      <c r="P177" s="52">
        <v>0</v>
      </c>
    </row>
    <row r="178" spans="1:16" ht="12.75">
      <c r="A178" s="52" t="s">
        <v>131</v>
      </c>
      <c r="B178" s="52">
        <v>0.7457291666666667</v>
      </c>
      <c r="C178" s="52">
        <v>344</v>
      </c>
      <c r="D178" s="52">
        <v>419</v>
      </c>
      <c r="E178" s="52">
        <v>155000</v>
      </c>
      <c r="F178" s="52">
        <v>88.5</v>
      </c>
      <c r="G178" s="52">
        <v>197</v>
      </c>
      <c r="H178" s="52">
        <v>34.8</v>
      </c>
      <c r="I178" s="52">
        <v>0.8</v>
      </c>
      <c r="J178" s="52">
        <v>0</v>
      </c>
      <c r="K178" s="52">
        <v>14.7</v>
      </c>
      <c r="L178" s="52">
        <v>0.998</v>
      </c>
      <c r="M178" s="52">
        <v>0.000517</v>
      </c>
      <c r="N178" s="52">
        <v>0</v>
      </c>
      <c r="O178" s="52">
        <v>0</v>
      </c>
      <c r="P178" s="52">
        <v>0</v>
      </c>
    </row>
    <row r="179" spans="1:16" ht="12.75">
      <c r="A179" s="52" t="s">
        <v>131</v>
      </c>
      <c r="B179" s="52">
        <v>0.7457407407407407</v>
      </c>
      <c r="C179" s="52">
        <v>250</v>
      </c>
      <c r="D179" s="52">
        <v>350</v>
      </c>
      <c r="E179" s="52">
        <v>154000</v>
      </c>
      <c r="F179" s="52">
        <v>80</v>
      </c>
      <c r="G179" s="52">
        <v>241</v>
      </c>
      <c r="H179" s="52">
        <v>50.8</v>
      </c>
      <c r="I179" s="52">
        <v>0.939</v>
      </c>
      <c r="J179" s="52">
        <v>0</v>
      </c>
      <c r="K179" s="52">
        <v>14.7</v>
      </c>
      <c r="L179" s="52">
        <v>0.998</v>
      </c>
      <c r="M179" s="52">
        <v>0.000609</v>
      </c>
      <c r="N179" s="52">
        <v>0</v>
      </c>
      <c r="O179" s="52">
        <v>0</v>
      </c>
      <c r="P179" s="52">
        <v>0</v>
      </c>
    </row>
    <row r="180" spans="1:16" ht="12.75">
      <c r="A180" s="52" t="s">
        <v>131</v>
      </c>
      <c r="B180" s="52">
        <v>0.7457523148148147</v>
      </c>
      <c r="C180" s="52">
        <v>173</v>
      </c>
      <c r="D180" s="52">
        <v>242</v>
      </c>
      <c r="E180" s="52">
        <v>154000</v>
      </c>
      <c r="F180" s="52">
        <v>95.9</v>
      </c>
      <c r="G180" s="52">
        <v>248</v>
      </c>
      <c r="H180" s="52">
        <v>51.9</v>
      </c>
      <c r="I180" s="52">
        <v>0.97</v>
      </c>
      <c r="J180" s="52">
        <v>0</v>
      </c>
      <c r="K180" s="52">
        <v>14.7</v>
      </c>
      <c r="L180" s="52">
        <v>0.999</v>
      </c>
      <c r="M180" s="52">
        <v>0.000629</v>
      </c>
      <c r="N180" s="52">
        <v>0</v>
      </c>
      <c r="O180" s="52">
        <v>0</v>
      </c>
      <c r="P180" s="52">
        <v>0</v>
      </c>
    </row>
    <row r="181" spans="1:16" ht="12.75">
      <c r="A181" s="52" t="s">
        <v>131</v>
      </c>
      <c r="B181" s="52">
        <v>0.7457638888888889</v>
      </c>
      <c r="C181" s="52">
        <v>141</v>
      </c>
      <c r="D181" s="52">
        <v>206</v>
      </c>
      <c r="E181" s="52">
        <v>155000</v>
      </c>
      <c r="F181" s="52">
        <v>108</v>
      </c>
      <c r="G181" s="52">
        <v>228</v>
      </c>
      <c r="H181" s="52">
        <v>64.6</v>
      </c>
      <c r="I181" s="52">
        <v>1.06</v>
      </c>
      <c r="J181" s="52">
        <v>0</v>
      </c>
      <c r="K181" s="52">
        <v>14.7</v>
      </c>
      <c r="L181" s="52">
        <v>0.999</v>
      </c>
      <c r="M181" s="52">
        <v>0.000687</v>
      </c>
      <c r="N181" s="52">
        <v>0</v>
      </c>
      <c r="O181" s="52">
        <v>0</v>
      </c>
      <c r="P181" s="52">
        <v>0</v>
      </c>
    </row>
    <row r="182" spans="1:16" ht="12.75">
      <c r="A182" s="52" t="s">
        <v>131</v>
      </c>
      <c r="B182" s="52">
        <v>0.745775462962963</v>
      </c>
      <c r="C182" s="52">
        <v>190</v>
      </c>
      <c r="D182" s="52">
        <v>221</v>
      </c>
      <c r="E182" s="52">
        <v>155000</v>
      </c>
      <c r="F182" s="52">
        <v>113</v>
      </c>
      <c r="G182" s="52">
        <v>221</v>
      </c>
      <c r="H182" s="52">
        <v>65.5</v>
      </c>
      <c r="I182" s="52">
        <v>2.14</v>
      </c>
      <c r="J182" s="52">
        <v>0</v>
      </c>
      <c r="K182" s="52">
        <v>14.7</v>
      </c>
      <c r="L182" s="52">
        <v>0.998</v>
      </c>
      <c r="M182" s="52">
        <v>0.00139</v>
      </c>
      <c r="N182" s="52">
        <v>0</v>
      </c>
      <c r="O182" s="52">
        <v>0</v>
      </c>
      <c r="P182" s="52">
        <v>0</v>
      </c>
    </row>
    <row r="183" spans="1:16" ht="12.75">
      <c r="A183" s="52" t="s">
        <v>131</v>
      </c>
      <c r="B183" s="52">
        <v>0.745787037037037</v>
      </c>
      <c r="C183" s="52">
        <v>305</v>
      </c>
      <c r="D183" s="52">
        <v>335</v>
      </c>
      <c r="E183" s="52">
        <v>155000</v>
      </c>
      <c r="F183" s="52">
        <v>137</v>
      </c>
      <c r="G183" s="52">
        <v>245</v>
      </c>
      <c r="H183" s="52">
        <v>53.4</v>
      </c>
      <c r="I183" s="52">
        <v>1.28</v>
      </c>
      <c r="J183" s="52">
        <v>0</v>
      </c>
      <c r="K183" s="52">
        <v>14.7</v>
      </c>
      <c r="L183" s="52">
        <v>0.998</v>
      </c>
      <c r="M183" s="52">
        <v>0.000823</v>
      </c>
      <c r="N183" s="52">
        <v>0</v>
      </c>
      <c r="O183" s="52">
        <v>0</v>
      </c>
      <c r="P183" s="52">
        <v>0</v>
      </c>
    </row>
    <row r="184" spans="1:16" ht="12.75">
      <c r="A184" s="52" t="s">
        <v>131</v>
      </c>
      <c r="B184" s="52">
        <v>0.7457986111111111</v>
      </c>
      <c r="C184" s="52">
        <v>496</v>
      </c>
      <c r="D184" s="52">
        <v>525</v>
      </c>
      <c r="E184" s="52">
        <v>155000</v>
      </c>
      <c r="F184" s="52">
        <v>121</v>
      </c>
      <c r="G184" s="52">
        <v>255</v>
      </c>
      <c r="H184" s="52">
        <v>70.2</v>
      </c>
      <c r="I184" s="52">
        <v>1.12</v>
      </c>
      <c r="J184" s="52">
        <v>0</v>
      </c>
      <c r="K184" s="52">
        <v>14.7</v>
      </c>
      <c r="L184" s="52">
        <v>0.998</v>
      </c>
      <c r="M184" s="52">
        <v>0.000725</v>
      </c>
      <c r="N184" s="52">
        <v>0</v>
      </c>
      <c r="O184" s="52">
        <v>0</v>
      </c>
      <c r="P184" s="52">
        <v>0</v>
      </c>
    </row>
    <row r="185" spans="1:16" ht="12.75">
      <c r="A185" s="52" t="s">
        <v>131</v>
      </c>
      <c r="B185" s="52">
        <v>0.7458101851851852</v>
      </c>
      <c r="C185" s="52">
        <v>616</v>
      </c>
      <c r="D185" s="52">
        <v>737</v>
      </c>
      <c r="E185" s="52">
        <v>155000</v>
      </c>
      <c r="F185" s="52">
        <v>81.2</v>
      </c>
      <c r="G185" s="52">
        <v>273</v>
      </c>
      <c r="H185" s="52">
        <v>76.8</v>
      </c>
      <c r="I185" s="52">
        <v>0.74</v>
      </c>
      <c r="J185" s="52">
        <v>0</v>
      </c>
      <c r="K185" s="52">
        <v>14.7</v>
      </c>
      <c r="L185" s="52">
        <v>0.997</v>
      </c>
      <c r="M185" s="52">
        <v>0.000478</v>
      </c>
      <c r="N185" s="52">
        <v>0</v>
      </c>
      <c r="O185" s="52">
        <v>0</v>
      </c>
      <c r="P185" s="52">
        <v>0</v>
      </c>
    </row>
    <row r="186" spans="1:16" ht="12.75">
      <c r="A186" s="52" t="s">
        <v>131</v>
      </c>
      <c r="B186" s="52">
        <v>0.7458217592592593</v>
      </c>
      <c r="C186" s="52">
        <v>513</v>
      </c>
      <c r="D186" s="52">
        <v>654</v>
      </c>
      <c r="E186" s="52">
        <v>154000</v>
      </c>
      <c r="F186" s="52">
        <v>65.3</v>
      </c>
      <c r="G186" s="52">
        <v>200</v>
      </c>
      <c r="H186" s="52">
        <v>74.2</v>
      </c>
      <c r="I186" s="52">
        <v>0.555</v>
      </c>
      <c r="J186" s="52">
        <v>0</v>
      </c>
      <c r="K186" s="52">
        <v>14.7</v>
      </c>
      <c r="L186" s="52">
        <v>0.997</v>
      </c>
      <c r="M186" s="52">
        <v>0.00036</v>
      </c>
      <c r="N186" s="52">
        <v>0</v>
      </c>
      <c r="O186" s="52">
        <v>0</v>
      </c>
      <c r="P186" s="52">
        <v>0</v>
      </c>
    </row>
    <row r="187" spans="1:16" ht="12.75">
      <c r="A187" s="52" t="s">
        <v>131</v>
      </c>
      <c r="B187" s="52">
        <v>0.7458333333333332</v>
      </c>
      <c r="C187" s="52">
        <v>448</v>
      </c>
      <c r="D187" s="52">
        <v>480</v>
      </c>
      <c r="E187" s="52">
        <v>155000</v>
      </c>
      <c r="F187" s="52">
        <v>76.3</v>
      </c>
      <c r="G187" s="52">
        <v>187</v>
      </c>
      <c r="H187" s="52">
        <v>77.7</v>
      </c>
      <c r="I187" s="52">
        <v>0.198</v>
      </c>
      <c r="J187" s="52">
        <v>0</v>
      </c>
      <c r="K187" s="52">
        <v>14.7</v>
      </c>
      <c r="L187" s="52">
        <v>0.998</v>
      </c>
      <c r="M187" s="52">
        <v>0.000128</v>
      </c>
      <c r="N187" s="52">
        <v>0</v>
      </c>
      <c r="O187" s="52">
        <v>0</v>
      </c>
      <c r="P187" s="52">
        <v>0</v>
      </c>
    </row>
    <row r="188" spans="1:16" ht="12.75">
      <c r="A188" s="52" t="s">
        <v>131</v>
      </c>
      <c r="B188" s="52">
        <v>0.7458449074074074</v>
      </c>
      <c r="C188" s="52">
        <v>604</v>
      </c>
      <c r="D188" s="52">
        <v>630</v>
      </c>
      <c r="E188" s="52">
        <v>155000</v>
      </c>
      <c r="F188" s="52">
        <v>82.7</v>
      </c>
      <c r="G188" s="52">
        <v>161</v>
      </c>
      <c r="H188" s="52">
        <v>66.2</v>
      </c>
      <c r="I188" s="52">
        <v>0.653</v>
      </c>
      <c r="J188" s="52">
        <v>0</v>
      </c>
      <c r="K188" s="52">
        <v>14.7</v>
      </c>
      <c r="L188" s="52">
        <v>0.997</v>
      </c>
      <c r="M188" s="52">
        <v>0.000422</v>
      </c>
      <c r="N188" s="52">
        <v>0</v>
      </c>
      <c r="O188" s="52">
        <v>0</v>
      </c>
      <c r="P188" s="52">
        <v>0</v>
      </c>
    </row>
    <row r="189" spans="1:16" ht="12.75">
      <c r="A189" s="52" t="s">
        <v>131</v>
      </c>
      <c r="B189" s="52">
        <v>0.7458564814814815</v>
      </c>
      <c r="C189" s="52">
        <v>758</v>
      </c>
      <c r="D189" s="52">
        <v>834</v>
      </c>
      <c r="E189" s="52">
        <v>155000</v>
      </c>
      <c r="F189" s="52">
        <v>65.9</v>
      </c>
      <c r="G189" s="52">
        <v>139</v>
      </c>
      <c r="H189" s="52">
        <v>57.8</v>
      </c>
      <c r="I189" s="52">
        <v>0.784</v>
      </c>
      <c r="J189" s="52">
        <v>0</v>
      </c>
      <c r="K189" s="52">
        <v>14.7</v>
      </c>
      <c r="L189" s="52">
        <v>0.997</v>
      </c>
      <c r="M189" s="52">
        <v>0.000507</v>
      </c>
      <c r="N189" s="52">
        <v>0</v>
      </c>
      <c r="O189" s="52">
        <v>0</v>
      </c>
      <c r="P189" s="52">
        <v>0</v>
      </c>
    </row>
    <row r="190" spans="1:16" ht="12.75">
      <c r="A190" s="52" t="s">
        <v>131</v>
      </c>
      <c r="B190" s="52">
        <v>0.7458680555555556</v>
      </c>
      <c r="C190" s="52">
        <v>970</v>
      </c>
      <c r="D190" s="52">
        <v>1010</v>
      </c>
      <c r="E190" s="52">
        <v>155000</v>
      </c>
      <c r="F190" s="52">
        <v>67.5</v>
      </c>
      <c r="G190" s="52">
        <v>228</v>
      </c>
      <c r="H190" s="52">
        <v>67.4</v>
      </c>
      <c r="I190" s="52">
        <v>0.803</v>
      </c>
      <c r="J190" s="52">
        <v>0</v>
      </c>
      <c r="K190" s="52">
        <v>14.6</v>
      </c>
      <c r="L190" s="52">
        <v>0.996</v>
      </c>
      <c r="M190" s="52">
        <v>0.00052</v>
      </c>
      <c r="N190" s="52">
        <v>0</v>
      </c>
      <c r="O190" s="52">
        <v>0</v>
      </c>
      <c r="P190" s="52">
        <v>0</v>
      </c>
    </row>
    <row r="191" spans="1:16" ht="12.75">
      <c r="A191" s="52" t="s">
        <v>131</v>
      </c>
      <c r="B191" s="52">
        <v>0.7458796296296296</v>
      </c>
      <c r="C191" s="52">
        <v>865</v>
      </c>
      <c r="D191" s="52">
        <v>1100</v>
      </c>
      <c r="E191" s="52">
        <v>154000</v>
      </c>
      <c r="F191" s="52">
        <v>76.6</v>
      </c>
      <c r="G191" s="52">
        <v>254</v>
      </c>
      <c r="H191" s="52">
        <v>67.3</v>
      </c>
      <c r="I191" s="52">
        <v>0.699</v>
      </c>
      <c r="J191" s="52">
        <v>0</v>
      </c>
      <c r="K191" s="52">
        <v>14.7</v>
      </c>
      <c r="L191" s="52">
        <v>0.997</v>
      </c>
      <c r="M191" s="52">
        <v>0.000454</v>
      </c>
      <c r="N191" s="52">
        <v>0</v>
      </c>
      <c r="O191" s="52">
        <v>0</v>
      </c>
      <c r="P191" s="52">
        <v>0</v>
      </c>
    </row>
    <row r="192" spans="1:16" ht="12.75">
      <c r="A192" s="52" t="s">
        <v>131</v>
      </c>
      <c r="B192" s="52">
        <v>0.7458912037037037</v>
      </c>
      <c r="C192" s="52">
        <v>617</v>
      </c>
      <c r="D192" s="52">
        <v>749</v>
      </c>
      <c r="E192" s="52">
        <v>154000</v>
      </c>
      <c r="F192" s="52">
        <v>95.9</v>
      </c>
      <c r="G192" s="52">
        <v>231</v>
      </c>
      <c r="H192" s="52">
        <v>73</v>
      </c>
      <c r="I192" s="52">
        <v>1.17</v>
      </c>
      <c r="J192" s="52">
        <v>0</v>
      </c>
      <c r="K192" s="52">
        <v>14.7</v>
      </c>
      <c r="L192" s="52">
        <v>0.997</v>
      </c>
      <c r="M192" s="52">
        <v>0.000758</v>
      </c>
      <c r="N192" s="52">
        <v>0</v>
      </c>
      <c r="O192" s="52">
        <v>0</v>
      </c>
      <c r="P192" s="52">
        <v>0</v>
      </c>
    </row>
    <row r="193" spans="1:16" ht="12.75">
      <c r="A193" s="52" t="s">
        <v>131</v>
      </c>
      <c r="B193" s="52">
        <v>0.7459027777777778</v>
      </c>
      <c r="C193" s="52">
        <v>490</v>
      </c>
      <c r="D193" s="52">
        <v>551</v>
      </c>
      <c r="E193" s="52">
        <v>155000</v>
      </c>
      <c r="F193" s="52">
        <v>108</v>
      </c>
      <c r="G193" s="52">
        <v>236</v>
      </c>
      <c r="H193" s="52">
        <v>76.9</v>
      </c>
      <c r="I193" s="52">
        <v>0.867</v>
      </c>
      <c r="J193" s="52">
        <v>0</v>
      </c>
      <c r="K193" s="52">
        <v>14.7</v>
      </c>
      <c r="L193" s="52">
        <v>0.998</v>
      </c>
      <c r="M193" s="52">
        <v>0.000561</v>
      </c>
      <c r="N193" s="52">
        <v>0</v>
      </c>
      <c r="O193" s="52">
        <v>0</v>
      </c>
      <c r="P193" s="52">
        <v>0</v>
      </c>
    </row>
    <row r="194" spans="1:16" ht="12.75">
      <c r="A194" s="52" t="s">
        <v>131</v>
      </c>
      <c r="B194" s="52">
        <v>0.745914351851852</v>
      </c>
      <c r="C194" s="52">
        <v>562</v>
      </c>
      <c r="D194" s="52">
        <v>613</v>
      </c>
      <c r="E194" s="52">
        <v>155000</v>
      </c>
      <c r="F194" s="52">
        <v>112</v>
      </c>
      <c r="G194" s="52">
        <v>256</v>
      </c>
      <c r="H194" s="52">
        <v>70.2</v>
      </c>
      <c r="I194" s="52">
        <v>0.61</v>
      </c>
      <c r="J194" s="52">
        <v>0</v>
      </c>
      <c r="K194" s="52">
        <v>14.7</v>
      </c>
      <c r="L194" s="52">
        <v>0.998</v>
      </c>
      <c r="M194" s="52">
        <v>0.000394</v>
      </c>
      <c r="N194" s="52">
        <v>0</v>
      </c>
      <c r="O194" s="52">
        <v>0</v>
      </c>
      <c r="P194" s="52">
        <v>0</v>
      </c>
    </row>
    <row r="195" spans="1:16" ht="12.75">
      <c r="A195" s="52" t="s">
        <v>131</v>
      </c>
      <c r="B195" s="52">
        <v>0.7459259259259259</v>
      </c>
      <c r="C195" s="52">
        <v>582</v>
      </c>
      <c r="D195" s="52">
        <v>674</v>
      </c>
      <c r="E195" s="52">
        <v>155000</v>
      </c>
      <c r="F195" s="52">
        <v>85.7</v>
      </c>
      <c r="G195" s="52">
        <v>199</v>
      </c>
      <c r="H195" s="52">
        <v>65.8</v>
      </c>
      <c r="I195" s="52">
        <v>0.78</v>
      </c>
      <c r="J195" s="52">
        <v>0</v>
      </c>
      <c r="K195" s="52">
        <v>14.7</v>
      </c>
      <c r="L195" s="52">
        <v>0.997</v>
      </c>
      <c r="M195" s="52">
        <v>0.000504</v>
      </c>
      <c r="N195" s="52">
        <v>0</v>
      </c>
      <c r="O195" s="52">
        <v>0</v>
      </c>
      <c r="P195" s="52">
        <v>0</v>
      </c>
    </row>
    <row r="196" spans="1:16" ht="12.75">
      <c r="A196" s="52" t="s">
        <v>131</v>
      </c>
      <c r="B196" s="52">
        <v>0.7459375</v>
      </c>
      <c r="C196" s="52">
        <v>640</v>
      </c>
      <c r="D196" s="52">
        <v>720</v>
      </c>
      <c r="E196" s="52">
        <v>155000</v>
      </c>
      <c r="F196" s="52">
        <v>69.7</v>
      </c>
      <c r="G196" s="52">
        <v>226</v>
      </c>
      <c r="H196" s="52">
        <v>53.5</v>
      </c>
      <c r="I196" s="52">
        <v>1.12</v>
      </c>
      <c r="J196" s="52">
        <v>0</v>
      </c>
      <c r="K196" s="52">
        <v>14.7</v>
      </c>
      <c r="L196" s="52">
        <v>0.997</v>
      </c>
      <c r="M196" s="52">
        <v>0.000724</v>
      </c>
      <c r="N196" s="52">
        <v>0</v>
      </c>
      <c r="O196" s="52">
        <v>0</v>
      </c>
      <c r="P196" s="52">
        <v>0</v>
      </c>
    </row>
    <row r="197" spans="1:16" ht="12.75">
      <c r="A197" s="52" t="s">
        <v>131</v>
      </c>
      <c r="B197" s="52">
        <v>0.7459490740740741</v>
      </c>
      <c r="C197" s="52">
        <v>630</v>
      </c>
      <c r="D197" s="52">
        <v>757</v>
      </c>
      <c r="E197" s="52">
        <v>155000</v>
      </c>
      <c r="F197" s="52">
        <v>65.2</v>
      </c>
      <c r="G197" s="52">
        <v>202</v>
      </c>
      <c r="H197" s="52">
        <v>53.2</v>
      </c>
      <c r="I197" s="52">
        <v>0.628</v>
      </c>
      <c r="J197" s="52">
        <v>0</v>
      </c>
      <c r="K197" s="52">
        <v>14.7</v>
      </c>
      <c r="L197" s="52">
        <v>0.997</v>
      </c>
      <c r="M197" s="52">
        <v>0.000406</v>
      </c>
      <c r="N197" s="52">
        <v>0</v>
      </c>
      <c r="O197" s="52">
        <v>0</v>
      </c>
      <c r="P197" s="52">
        <v>0</v>
      </c>
    </row>
    <row r="198" spans="1:16" ht="12.75">
      <c r="A198" s="52" t="s">
        <v>131</v>
      </c>
      <c r="B198" s="52">
        <v>0.7459606481481481</v>
      </c>
      <c r="C198" s="52">
        <v>603</v>
      </c>
      <c r="D198" s="52">
        <v>664</v>
      </c>
      <c r="E198" s="52">
        <v>154000</v>
      </c>
      <c r="F198" s="52">
        <v>67.6</v>
      </c>
      <c r="G198" s="52">
        <v>168</v>
      </c>
      <c r="H198" s="52">
        <v>66.4</v>
      </c>
      <c r="I198" s="52">
        <v>1.06</v>
      </c>
      <c r="J198" s="52">
        <v>0</v>
      </c>
      <c r="K198" s="52">
        <v>14.7</v>
      </c>
      <c r="L198" s="52">
        <v>0.997</v>
      </c>
      <c r="M198" s="52">
        <v>0.000686</v>
      </c>
      <c r="N198" s="52">
        <v>0</v>
      </c>
      <c r="O198" s="52">
        <v>0</v>
      </c>
      <c r="P198" s="52">
        <v>0</v>
      </c>
    </row>
    <row r="199" spans="1:16" ht="12.75">
      <c r="A199" s="52" t="s">
        <v>131</v>
      </c>
      <c r="B199" s="52">
        <v>0.7459722222222221</v>
      </c>
      <c r="C199" s="52">
        <v>649</v>
      </c>
      <c r="D199" s="52">
        <v>779</v>
      </c>
      <c r="E199" s="52">
        <v>155000</v>
      </c>
      <c r="F199" s="52">
        <v>78.4</v>
      </c>
      <c r="G199" s="52">
        <v>159</v>
      </c>
      <c r="H199" s="52">
        <v>86.9</v>
      </c>
      <c r="I199" s="52">
        <v>0.608</v>
      </c>
      <c r="J199" s="52">
        <v>0</v>
      </c>
      <c r="K199" s="52">
        <v>14.7</v>
      </c>
      <c r="L199" s="52">
        <v>0.997</v>
      </c>
      <c r="M199" s="52">
        <v>0.000393</v>
      </c>
      <c r="N199" s="52">
        <v>0</v>
      </c>
      <c r="O199" s="52">
        <v>0</v>
      </c>
      <c r="P199" s="52">
        <v>0</v>
      </c>
    </row>
    <row r="200" spans="1:16" ht="12.75">
      <c r="A200" s="52" t="s">
        <v>131</v>
      </c>
      <c r="B200" s="52">
        <v>0.7459837962962963</v>
      </c>
      <c r="C200" s="52">
        <v>465</v>
      </c>
      <c r="D200" s="52">
        <v>608</v>
      </c>
      <c r="E200" s="52">
        <v>154000</v>
      </c>
      <c r="F200" s="52">
        <v>86</v>
      </c>
      <c r="G200" s="52">
        <v>179</v>
      </c>
      <c r="H200" s="52">
        <v>70.3</v>
      </c>
      <c r="I200" s="52">
        <v>0.726</v>
      </c>
      <c r="J200" s="52">
        <v>0</v>
      </c>
      <c r="K200" s="52">
        <v>14.7</v>
      </c>
      <c r="L200" s="52">
        <v>0.997</v>
      </c>
      <c r="M200" s="52">
        <v>0.00047</v>
      </c>
      <c r="N200" s="52">
        <v>0</v>
      </c>
      <c r="O200" s="52">
        <v>0</v>
      </c>
      <c r="P200" s="52">
        <v>0</v>
      </c>
    </row>
    <row r="201" spans="1:16" ht="12.75">
      <c r="A201" s="52" t="s">
        <v>131</v>
      </c>
      <c r="B201" s="52">
        <v>0.7459953703703704</v>
      </c>
      <c r="C201" s="52">
        <v>515</v>
      </c>
      <c r="D201" s="52">
        <v>454</v>
      </c>
      <c r="E201" s="52">
        <v>155000</v>
      </c>
      <c r="F201" s="52">
        <v>97.1</v>
      </c>
      <c r="G201" s="52">
        <v>215</v>
      </c>
      <c r="H201" s="52">
        <v>75.2</v>
      </c>
      <c r="I201" s="52">
        <v>1.43</v>
      </c>
      <c r="J201" s="52">
        <v>0</v>
      </c>
      <c r="K201" s="52">
        <v>14.7</v>
      </c>
      <c r="L201" s="52">
        <v>0.997</v>
      </c>
      <c r="M201" s="52">
        <v>0.000924</v>
      </c>
      <c r="N201" s="52">
        <v>0</v>
      </c>
      <c r="O201" s="52">
        <v>0</v>
      </c>
      <c r="P201" s="52">
        <v>0</v>
      </c>
    </row>
    <row r="202" spans="1:16" ht="12.75">
      <c r="A202" s="52" t="s">
        <v>131</v>
      </c>
      <c r="B202" s="52">
        <v>0.7460069444444444</v>
      </c>
      <c r="C202" s="52">
        <v>1350</v>
      </c>
      <c r="D202" s="52">
        <v>1170</v>
      </c>
      <c r="E202" s="52">
        <v>155000</v>
      </c>
      <c r="F202" s="52">
        <v>109</v>
      </c>
      <c r="G202" s="52">
        <v>229</v>
      </c>
      <c r="H202" s="52">
        <v>75.9</v>
      </c>
      <c r="I202" s="52">
        <v>0.585</v>
      </c>
      <c r="J202" s="52">
        <v>0</v>
      </c>
      <c r="K202" s="52">
        <v>14.6</v>
      </c>
      <c r="L202" s="52">
        <v>0.995</v>
      </c>
      <c r="M202" s="52">
        <v>0.000377</v>
      </c>
      <c r="N202" s="52">
        <v>0</v>
      </c>
      <c r="O202" s="52">
        <v>0</v>
      </c>
      <c r="P202" s="52">
        <v>0</v>
      </c>
    </row>
    <row r="203" spans="1:16" ht="12.75">
      <c r="A203" s="52" t="s">
        <v>131</v>
      </c>
      <c r="B203" s="52">
        <v>0.7460185185185185</v>
      </c>
      <c r="C203" s="52">
        <v>1710</v>
      </c>
      <c r="D203" s="52">
        <v>2270</v>
      </c>
      <c r="E203" s="52">
        <v>154000</v>
      </c>
      <c r="F203" s="52">
        <v>86.9</v>
      </c>
      <c r="G203" s="52">
        <v>142</v>
      </c>
      <c r="H203" s="52">
        <v>73.3</v>
      </c>
      <c r="I203" s="52">
        <v>0.602</v>
      </c>
      <c r="J203" s="52">
        <v>0</v>
      </c>
      <c r="K203" s="52">
        <v>14.6</v>
      </c>
      <c r="L203" s="52">
        <v>0.994</v>
      </c>
      <c r="M203" s="52">
        <v>0.000389</v>
      </c>
      <c r="N203" s="52">
        <v>0</v>
      </c>
      <c r="O203" s="52">
        <v>0</v>
      </c>
      <c r="P203" s="52">
        <v>0</v>
      </c>
    </row>
    <row r="204" spans="1:16" ht="12.75">
      <c r="A204" s="52" t="s">
        <v>131</v>
      </c>
      <c r="B204" s="52">
        <v>0.7460300925925926</v>
      </c>
      <c r="C204" s="52">
        <v>1100</v>
      </c>
      <c r="D204" s="52">
        <v>1360</v>
      </c>
      <c r="E204" s="52">
        <v>154000</v>
      </c>
      <c r="F204" s="52">
        <v>66.9</v>
      </c>
      <c r="G204" s="52">
        <v>98.2</v>
      </c>
      <c r="H204" s="52">
        <v>70.1</v>
      </c>
      <c r="I204" s="52">
        <v>1.51</v>
      </c>
      <c r="J204" s="52">
        <v>0</v>
      </c>
      <c r="K204" s="52">
        <v>14.6</v>
      </c>
      <c r="L204" s="52">
        <v>0.995</v>
      </c>
      <c r="M204" s="52">
        <v>0.000979</v>
      </c>
      <c r="N204" s="52">
        <v>0</v>
      </c>
      <c r="O204" s="52">
        <v>0</v>
      </c>
      <c r="P204" s="52">
        <v>0</v>
      </c>
    </row>
    <row r="205" spans="1:16" ht="12.75">
      <c r="A205" s="52" t="s">
        <v>131</v>
      </c>
      <c r="B205" s="52">
        <v>0.7460416666666667</v>
      </c>
      <c r="C205" s="52">
        <v>867</v>
      </c>
      <c r="D205" s="52">
        <v>943</v>
      </c>
      <c r="E205" s="52">
        <v>155000</v>
      </c>
      <c r="F205" s="52">
        <v>66.4</v>
      </c>
      <c r="G205" s="52">
        <v>89.9</v>
      </c>
      <c r="H205" s="52">
        <v>70.7</v>
      </c>
      <c r="I205" s="52">
        <v>0.538</v>
      </c>
      <c r="J205" s="52">
        <v>0</v>
      </c>
      <c r="K205" s="52">
        <v>14.6</v>
      </c>
      <c r="L205" s="52">
        <v>0.996</v>
      </c>
      <c r="M205" s="52">
        <v>0.000348</v>
      </c>
      <c r="N205" s="52">
        <v>0</v>
      </c>
      <c r="O205" s="52">
        <v>0</v>
      </c>
      <c r="P205" s="52">
        <v>0</v>
      </c>
    </row>
    <row r="206" spans="1:16" ht="12.75">
      <c r="A206" s="52" t="s">
        <v>131</v>
      </c>
      <c r="B206" s="52">
        <v>0.7460532407407406</v>
      </c>
      <c r="C206" s="52">
        <v>768</v>
      </c>
      <c r="D206" s="52">
        <v>879</v>
      </c>
      <c r="E206" s="52">
        <v>154000</v>
      </c>
      <c r="F206" s="52">
        <v>62.6</v>
      </c>
      <c r="G206" s="52">
        <v>119</v>
      </c>
      <c r="H206" s="52">
        <v>85.1</v>
      </c>
      <c r="I206" s="52">
        <v>0.908</v>
      </c>
      <c r="J206" s="52">
        <v>0</v>
      </c>
      <c r="K206" s="52">
        <v>14.6</v>
      </c>
      <c r="L206" s="52">
        <v>0.996</v>
      </c>
      <c r="M206" s="52">
        <v>0.000588</v>
      </c>
      <c r="N206" s="52">
        <v>0</v>
      </c>
      <c r="O206" s="52">
        <v>0</v>
      </c>
      <c r="P206" s="52">
        <v>0</v>
      </c>
    </row>
    <row r="207" spans="1:16" ht="12.75">
      <c r="A207" s="52" t="s">
        <v>131</v>
      </c>
      <c r="B207" s="52">
        <v>0.7460648148148148</v>
      </c>
      <c r="C207" s="52">
        <v>775</v>
      </c>
      <c r="D207" s="52">
        <v>815</v>
      </c>
      <c r="E207" s="52">
        <v>154000</v>
      </c>
      <c r="F207" s="52">
        <v>70.3</v>
      </c>
      <c r="G207" s="52">
        <v>186</v>
      </c>
      <c r="H207" s="52">
        <v>83.4</v>
      </c>
      <c r="I207" s="52">
        <v>0.742</v>
      </c>
      <c r="J207" s="52">
        <v>0</v>
      </c>
      <c r="K207" s="52">
        <v>14.7</v>
      </c>
      <c r="L207" s="52">
        <v>0.997</v>
      </c>
      <c r="M207" s="52">
        <v>0.00048</v>
      </c>
      <c r="N207" s="52">
        <v>0</v>
      </c>
      <c r="O207" s="52">
        <v>0</v>
      </c>
      <c r="P207" s="52">
        <v>0</v>
      </c>
    </row>
    <row r="208" spans="1:16" ht="12.75">
      <c r="A208" s="52" t="s">
        <v>131</v>
      </c>
      <c r="B208" s="52">
        <v>0.7460763888888889</v>
      </c>
      <c r="C208" s="52">
        <v>929</v>
      </c>
      <c r="D208" s="52">
        <v>998</v>
      </c>
      <c r="E208" s="52">
        <v>155000</v>
      </c>
      <c r="F208" s="52">
        <v>84</v>
      </c>
      <c r="G208" s="52">
        <v>233</v>
      </c>
      <c r="H208" s="52">
        <v>79.5</v>
      </c>
      <c r="I208" s="52">
        <v>0.755</v>
      </c>
      <c r="J208" s="52">
        <v>0</v>
      </c>
      <c r="K208" s="52">
        <v>14.6</v>
      </c>
      <c r="L208" s="52">
        <v>0.996</v>
      </c>
      <c r="M208" s="52">
        <v>0.000488</v>
      </c>
      <c r="N208" s="52">
        <v>0</v>
      </c>
      <c r="O208" s="52">
        <v>0</v>
      </c>
      <c r="P208" s="52">
        <v>0</v>
      </c>
    </row>
    <row r="209" spans="1:16" ht="12.75">
      <c r="A209" s="52" t="s">
        <v>131</v>
      </c>
      <c r="B209" s="52">
        <v>0.746087962962963</v>
      </c>
      <c r="C209" s="52">
        <v>1260</v>
      </c>
      <c r="D209" s="52">
        <v>1260</v>
      </c>
      <c r="E209" s="52">
        <v>155000</v>
      </c>
      <c r="F209" s="52">
        <v>90</v>
      </c>
      <c r="G209" s="52">
        <v>199</v>
      </c>
      <c r="H209" s="52">
        <v>76</v>
      </c>
      <c r="I209" s="52">
        <v>0.753</v>
      </c>
      <c r="J209" s="52">
        <v>0</v>
      </c>
      <c r="K209" s="52">
        <v>14.6</v>
      </c>
      <c r="L209" s="52">
        <v>0.995</v>
      </c>
      <c r="M209" s="52">
        <v>0.000487</v>
      </c>
      <c r="N209" s="52">
        <v>0</v>
      </c>
      <c r="O209" s="52">
        <v>0</v>
      </c>
      <c r="P209" s="52">
        <v>0</v>
      </c>
    </row>
    <row r="210" spans="1:16" ht="12.75">
      <c r="A210" s="52" t="s">
        <v>131</v>
      </c>
      <c r="B210" s="52">
        <v>0.746099537037037</v>
      </c>
      <c r="C210" s="52">
        <v>1380</v>
      </c>
      <c r="D210" s="52">
        <v>1580</v>
      </c>
      <c r="E210" s="52">
        <v>154000</v>
      </c>
      <c r="F210" s="52">
        <v>74.3</v>
      </c>
      <c r="G210" s="52">
        <v>173</v>
      </c>
      <c r="H210" s="52">
        <v>70.8</v>
      </c>
      <c r="I210" s="52">
        <v>0.337</v>
      </c>
      <c r="J210" s="52">
        <v>0</v>
      </c>
      <c r="K210" s="52">
        <v>14.6</v>
      </c>
      <c r="L210" s="52">
        <v>0.995</v>
      </c>
      <c r="M210" s="52">
        <v>0.000218</v>
      </c>
      <c r="N210" s="52">
        <v>0</v>
      </c>
      <c r="O210" s="52">
        <v>0</v>
      </c>
      <c r="P210" s="52">
        <v>0</v>
      </c>
    </row>
    <row r="211" spans="1:16" ht="12.75">
      <c r="A211" s="52" t="s">
        <v>131</v>
      </c>
      <c r="B211" s="52">
        <v>0.7461111111111111</v>
      </c>
      <c r="C211" s="52">
        <v>1120</v>
      </c>
      <c r="D211" s="52">
        <v>1340</v>
      </c>
      <c r="E211" s="52">
        <v>154000</v>
      </c>
      <c r="F211" s="52">
        <v>59.7</v>
      </c>
      <c r="G211" s="52">
        <v>160</v>
      </c>
      <c r="H211" s="52">
        <v>74.3</v>
      </c>
      <c r="I211" s="52">
        <v>1.72</v>
      </c>
      <c r="J211" s="52">
        <v>0</v>
      </c>
      <c r="K211" s="52">
        <v>14.6</v>
      </c>
      <c r="L211" s="52">
        <v>0.996</v>
      </c>
      <c r="M211" s="52">
        <v>0.00112</v>
      </c>
      <c r="N211" s="52">
        <v>0</v>
      </c>
      <c r="O211" s="52">
        <v>0</v>
      </c>
      <c r="P211" s="52">
        <v>0</v>
      </c>
    </row>
    <row r="284" ht="12.75">
      <c r="A284" s="57" t="s">
        <v>74</v>
      </c>
    </row>
    <row r="285" spans="1:16" ht="12.75">
      <c r="A285" s="52" t="s">
        <v>102</v>
      </c>
      <c r="B285" s="52" t="s">
        <v>103</v>
      </c>
      <c r="C285" s="52" t="s">
        <v>104</v>
      </c>
      <c r="D285" s="52" t="s">
        <v>105</v>
      </c>
      <c r="E285" s="52" t="s">
        <v>106</v>
      </c>
      <c r="F285" s="52" t="s">
        <v>107</v>
      </c>
      <c r="G285" s="52" t="s">
        <v>108</v>
      </c>
      <c r="H285" s="52" t="s">
        <v>109</v>
      </c>
      <c r="I285" s="52" t="s">
        <v>110</v>
      </c>
      <c r="J285" s="52" t="s">
        <v>91</v>
      </c>
      <c r="K285" s="52" t="s">
        <v>111</v>
      </c>
      <c r="L285" s="52" t="s">
        <v>112</v>
      </c>
      <c r="M285" s="52" t="s">
        <v>113</v>
      </c>
      <c r="N285" s="52" t="s">
        <v>114</v>
      </c>
      <c r="O285" s="52" t="s">
        <v>114</v>
      </c>
      <c r="P285" s="52" t="s">
        <v>114</v>
      </c>
    </row>
    <row r="286" spans="3:13" ht="12.75">
      <c r="C286" s="52" t="s">
        <v>18</v>
      </c>
      <c r="D286" s="52" t="s">
        <v>18</v>
      </c>
      <c r="E286" s="52" t="s">
        <v>18</v>
      </c>
      <c r="F286" s="52" t="s">
        <v>18</v>
      </c>
      <c r="G286" s="52" t="s">
        <v>18</v>
      </c>
      <c r="H286" s="52" t="s">
        <v>115</v>
      </c>
      <c r="I286" s="52" t="s">
        <v>18</v>
      </c>
      <c r="L286" s="52" t="s">
        <v>19</v>
      </c>
      <c r="M286" s="52" t="s">
        <v>116</v>
      </c>
    </row>
    <row r="287" spans="1:16" ht="12.75">
      <c r="A287" s="52" t="s">
        <v>131</v>
      </c>
      <c r="B287" s="52">
        <v>0.7483680555555555</v>
      </c>
      <c r="C287" s="52">
        <v>445</v>
      </c>
      <c r="D287" s="52">
        <v>529</v>
      </c>
      <c r="E287" s="52">
        <v>155000</v>
      </c>
      <c r="F287" s="52">
        <v>57.6</v>
      </c>
      <c r="G287" s="52">
        <v>-3480</v>
      </c>
      <c r="H287" s="52">
        <v>87.3</v>
      </c>
      <c r="I287" s="52">
        <v>1.78</v>
      </c>
      <c r="J287" s="52">
        <v>0</v>
      </c>
      <c r="K287" s="52">
        <v>14.4</v>
      </c>
      <c r="L287" s="52">
        <v>0.982</v>
      </c>
      <c r="M287" s="52">
        <v>0.00115</v>
      </c>
      <c r="N287" s="52">
        <v>0</v>
      </c>
      <c r="O287" s="52">
        <v>0</v>
      </c>
      <c r="P287" s="52">
        <v>0</v>
      </c>
    </row>
    <row r="288" spans="1:16" ht="12.75">
      <c r="A288" s="52" t="s">
        <v>131</v>
      </c>
      <c r="B288" s="52">
        <v>0.7483796296296297</v>
      </c>
      <c r="C288" s="52">
        <v>402</v>
      </c>
      <c r="D288" s="52">
        <v>554</v>
      </c>
      <c r="E288" s="52">
        <v>155000</v>
      </c>
      <c r="F288" s="52">
        <v>59.7</v>
      </c>
      <c r="G288" s="52">
        <v>-3420</v>
      </c>
      <c r="H288" s="52">
        <v>51.7</v>
      </c>
      <c r="I288" s="52">
        <v>0.112</v>
      </c>
      <c r="J288" s="52">
        <v>0</v>
      </c>
      <c r="K288" s="52">
        <v>14.4</v>
      </c>
      <c r="L288" s="52">
        <v>0.982</v>
      </c>
      <c r="M288" s="52">
        <v>7.23E-05</v>
      </c>
      <c r="N288" s="52">
        <v>0</v>
      </c>
      <c r="O288" s="52">
        <v>0</v>
      </c>
      <c r="P288" s="52">
        <v>0</v>
      </c>
    </row>
    <row r="289" spans="1:16" ht="12.75">
      <c r="A289" s="52" t="s">
        <v>131</v>
      </c>
      <c r="B289" s="52">
        <v>0.7483912037037036</v>
      </c>
      <c r="C289" s="52">
        <v>326</v>
      </c>
      <c r="D289" s="52">
        <v>412</v>
      </c>
      <c r="E289" s="52">
        <v>154000</v>
      </c>
      <c r="F289" s="52">
        <v>63.2</v>
      </c>
      <c r="G289" s="52">
        <v>-3430</v>
      </c>
      <c r="H289" s="52">
        <v>29.9</v>
      </c>
      <c r="I289" s="52">
        <v>0.00131</v>
      </c>
      <c r="J289" s="52">
        <v>0</v>
      </c>
      <c r="K289" s="52">
        <v>14.4</v>
      </c>
      <c r="L289" s="52">
        <v>0.982</v>
      </c>
      <c r="M289" s="52">
        <v>8.5E-07</v>
      </c>
      <c r="N289" s="52">
        <v>0</v>
      </c>
      <c r="O289" s="52">
        <v>0</v>
      </c>
      <c r="P289" s="52">
        <v>0</v>
      </c>
    </row>
    <row r="290" spans="1:16" ht="12.75">
      <c r="A290" s="52" t="s">
        <v>131</v>
      </c>
      <c r="B290" s="52">
        <v>0.7484027777777778</v>
      </c>
      <c r="C290" s="52">
        <v>326</v>
      </c>
      <c r="D290" s="52">
        <v>412</v>
      </c>
      <c r="E290" s="52">
        <v>154000</v>
      </c>
      <c r="F290" s="52">
        <v>63.2</v>
      </c>
      <c r="G290" s="52">
        <v>-3430</v>
      </c>
      <c r="H290" s="52">
        <v>29.9</v>
      </c>
      <c r="I290" s="52">
        <v>0.00131</v>
      </c>
      <c r="J290" s="52">
        <v>0</v>
      </c>
      <c r="K290" s="52">
        <v>14.4</v>
      </c>
      <c r="L290" s="52">
        <v>0.982</v>
      </c>
      <c r="M290" s="52">
        <v>8.5E-07</v>
      </c>
      <c r="N290" s="52">
        <v>0</v>
      </c>
      <c r="O290" s="52">
        <v>0</v>
      </c>
      <c r="P290" s="52">
        <v>0</v>
      </c>
    </row>
    <row r="291" spans="1:16" ht="12.75">
      <c r="A291" s="52" t="s">
        <v>131</v>
      </c>
      <c r="B291" s="52">
        <v>0.7484143518518519</v>
      </c>
      <c r="C291" s="52">
        <v>326</v>
      </c>
      <c r="D291" s="52">
        <v>412</v>
      </c>
      <c r="E291" s="52">
        <v>154000</v>
      </c>
      <c r="F291" s="52">
        <v>63.2</v>
      </c>
      <c r="G291" s="52">
        <v>-3430</v>
      </c>
      <c r="H291" s="52">
        <v>29.9</v>
      </c>
      <c r="I291" s="52">
        <v>0.00131</v>
      </c>
      <c r="J291" s="52">
        <v>0</v>
      </c>
      <c r="K291" s="52">
        <v>14.4</v>
      </c>
      <c r="L291" s="52">
        <v>0.982</v>
      </c>
      <c r="M291" s="52">
        <v>8.5E-07</v>
      </c>
      <c r="N291" s="52">
        <v>0</v>
      </c>
      <c r="O291" s="52">
        <v>0</v>
      </c>
      <c r="P291" s="52">
        <v>0</v>
      </c>
    </row>
    <row r="292" spans="1:16" ht="12.75">
      <c r="A292" s="52" t="s">
        <v>131</v>
      </c>
      <c r="B292" s="52">
        <v>0.7484259259259259</v>
      </c>
      <c r="C292" s="52">
        <v>326</v>
      </c>
      <c r="D292" s="52">
        <v>412</v>
      </c>
      <c r="E292" s="52">
        <v>154000</v>
      </c>
      <c r="F292" s="52">
        <v>63.2</v>
      </c>
      <c r="G292" s="52">
        <v>-3430</v>
      </c>
      <c r="H292" s="52">
        <v>29.9</v>
      </c>
      <c r="I292" s="52">
        <v>0.00131</v>
      </c>
      <c r="J292" s="52">
        <v>0</v>
      </c>
      <c r="K292" s="52">
        <v>14.4</v>
      </c>
      <c r="L292" s="52">
        <v>0.982</v>
      </c>
      <c r="M292" s="52">
        <v>8.5E-07</v>
      </c>
      <c r="N292" s="52">
        <v>0</v>
      </c>
      <c r="O292" s="52">
        <v>0</v>
      </c>
      <c r="P292" s="52">
        <v>0</v>
      </c>
    </row>
    <row r="293" spans="1:16" ht="12.75">
      <c r="A293" s="52" t="s">
        <v>131</v>
      </c>
      <c r="B293" s="52">
        <v>0.7484375</v>
      </c>
      <c r="C293" s="52">
        <v>326</v>
      </c>
      <c r="D293" s="52">
        <v>412</v>
      </c>
      <c r="E293" s="52">
        <v>154000</v>
      </c>
      <c r="F293" s="52">
        <v>63.2</v>
      </c>
      <c r="G293" s="52">
        <v>-3430</v>
      </c>
      <c r="H293" s="52">
        <v>29.9</v>
      </c>
      <c r="I293" s="52">
        <v>0.00131</v>
      </c>
      <c r="J293" s="52">
        <v>0</v>
      </c>
      <c r="K293" s="52">
        <v>14.4</v>
      </c>
      <c r="L293" s="52">
        <v>0.982</v>
      </c>
      <c r="M293" s="52">
        <v>8.5E-07</v>
      </c>
      <c r="N293" s="52">
        <v>0</v>
      </c>
      <c r="O293" s="52">
        <v>0</v>
      </c>
      <c r="P293" s="52">
        <v>0</v>
      </c>
    </row>
    <row r="294" spans="1:16" ht="12.75">
      <c r="A294" s="52" t="s">
        <v>131</v>
      </c>
      <c r="B294" s="52">
        <v>0.748449074074074</v>
      </c>
      <c r="C294" s="52">
        <v>326</v>
      </c>
      <c r="D294" s="52">
        <v>412</v>
      </c>
      <c r="E294" s="52">
        <v>154000</v>
      </c>
      <c r="F294" s="52">
        <v>63.2</v>
      </c>
      <c r="G294" s="52">
        <v>-3430</v>
      </c>
      <c r="H294" s="52">
        <v>29.9</v>
      </c>
      <c r="I294" s="52">
        <v>0.00131</v>
      </c>
      <c r="J294" s="52">
        <v>0</v>
      </c>
      <c r="K294" s="52">
        <v>14.4</v>
      </c>
      <c r="L294" s="52">
        <v>0.982</v>
      </c>
      <c r="M294" s="52">
        <v>8.5E-07</v>
      </c>
      <c r="N294" s="52">
        <v>0</v>
      </c>
      <c r="O294" s="52">
        <v>0</v>
      </c>
      <c r="P294" s="52">
        <v>0</v>
      </c>
    </row>
    <row r="295" spans="1:16" ht="12.75">
      <c r="A295" s="52" t="s">
        <v>131</v>
      </c>
      <c r="B295" s="52">
        <v>0.7484606481481482</v>
      </c>
      <c r="C295" s="52">
        <v>326</v>
      </c>
      <c r="D295" s="52">
        <v>412</v>
      </c>
      <c r="E295" s="52">
        <v>154000</v>
      </c>
      <c r="F295" s="52">
        <v>63.2</v>
      </c>
      <c r="G295" s="52">
        <v>-3430</v>
      </c>
      <c r="H295" s="52">
        <v>29.9</v>
      </c>
      <c r="I295" s="52">
        <v>0.00131</v>
      </c>
      <c r="J295" s="52">
        <v>0</v>
      </c>
      <c r="K295" s="52">
        <v>14.4</v>
      </c>
      <c r="L295" s="52">
        <v>0.982</v>
      </c>
      <c r="M295" s="52">
        <v>8.5E-07</v>
      </c>
      <c r="N295" s="52">
        <v>0</v>
      </c>
      <c r="O295" s="52">
        <v>0</v>
      </c>
      <c r="P295" s="52">
        <v>0</v>
      </c>
    </row>
    <row r="296" spans="1:16" ht="12.75">
      <c r="A296" s="52" t="s">
        <v>131</v>
      </c>
      <c r="B296" s="52">
        <v>0.7484722222222223</v>
      </c>
      <c r="C296" s="52">
        <v>326</v>
      </c>
      <c r="D296" s="52">
        <v>412</v>
      </c>
      <c r="E296" s="52">
        <v>154000</v>
      </c>
      <c r="F296" s="52">
        <v>63.2</v>
      </c>
      <c r="G296" s="52">
        <v>-3430</v>
      </c>
      <c r="H296" s="52">
        <v>29.9</v>
      </c>
      <c r="I296" s="52">
        <v>0.00131</v>
      </c>
      <c r="J296" s="52">
        <v>0</v>
      </c>
      <c r="K296" s="52">
        <v>14.4</v>
      </c>
      <c r="L296" s="52">
        <v>0.982</v>
      </c>
      <c r="M296" s="52">
        <v>8.5E-07</v>
      </c>
      <c r="N296" s="52">
        <v>0</v>
      </c>
      <c r="O296" s="52">
        <v>0</v>
      </c>
      <c r="P296" s="52">
        <v>0</v>
      </c>
    </row>
    <row r="297" spans="1:16" ht="12.75">
      <c r="A297" s="52" t="s">
        <v>131</v>
      </c>
      <c r="B297" s="52">
        <v>0.7484837962962962</v>
      </c>
      <c r="C297" s="52">
        <v>80.6</v>
      </c>
      <c r="D297" s="52">
        <v>136</v>
      </c>
      <c r="E297" s="52">
        <v>154000</v>
      </c>
      <c r="F297" s="52">
        <v>66.2</v>
      </c>
      <c r="G297" s="52">
        <v>-3250</v>
      </c>
      <c r="H297" s="52">
        <v>79.3</v>
      </c>
      <c r="I297" s="52">
        <v>0.694</v>
      </c>
      <c r="J297" s="52">
        <v>0</v>
      </c>
      <c r="K297" s="52">
        <v>14.5</v>
      </c>
      <c r="L297" s="52">
        <v>0.984</v>
      </c>
      <c r="M297" s="52">
        <v>0.00045</v>
      </c>
      <c r="N297" s="52">
        <v>0</v>
      </c>
      <c r="O297" s="52">
        <v>0</v>
      </c>
      <c r="P297" s="52">
        <v>0</v>
      </c>
    </row>
    <row r="298" spans="1:16" ht="12.75">
      <c r="A298" s="52" t="s">
        <v>131</v>
      </c>
      <c r="B298" s="52">
        <v>0.7484953703703704</v>
      </c>
      <c r="C298" s="52">
        <v>120</v>
      </c>
      <c r="D298" s="52">
        <v>176</v>
      </c>
      <c r="E298" s="52">
        <v>155000</v>
      </c>
      <c r="F298" s="52">
        <v>73.2</v>
      </c>
      <c r="G298" s="52">
        <v>-3160</v>
      </c>
      <c r="H298" s="52">
        <v>80.7</v>
      </c>
      <c r="I298" s="52">
        <v>0</v>
      </c>
      <c r="J298" s="52">
        <v>0</v>
      </c>
      <c r="K298" s="52">
        <v>14.5</v>
      </c>
      <c r="L298" s="52">
        <v>0.984</v>
      </c>
      <c r="M298" s="52">
        <v>0</v>
      </c>
      <c r="N298" s="52">
        <v>0</v>
      </c>
      <c r="O298" s="52">
        <v>0</v>
      </c>
      <c r="P298" s="52">
        <v>0</v>
      </c>
    </row>
    <row r="299" spans="1:16" ht="12.75">
      <c r="A299" s="52" t="s">
        <v>131</v>
      </c>
      <c r="B299" s="52">
        <v>0.7485069444444444</v>
      </c>
      <c r="C299" s="52">
        <v>202</v>
      </c>
      <c r="D299" s="52">
        <v>220</v>
      </c>
      <c r="E299" s="52">
        <v>155000</v>
      </c>
      <c r="F299" s="52">
        <v>72</v>
      </c>
      <c r="G299" s="52">
        <v>-3180</v>
      </c>
      <c r="H299" s="52">
        <v>80.3</v>
      </c>
      <c r="I299" s="52">
        <v>0.735</v>
      </c>
      <c r="J299" s="52">
        <v>0</v>
      </c>
      <c r="K299" s="52">
        <v>14.5</v>
      </c>
      <c r="L299" s="52">
        <v>0.984</v>
      </c>
      <c r="M299" s="52">
        <v>0.000475</v>
      </c>
      <c r="N299" s="52">
        <v>0</v>
      </c>
      <c r="O299" s="52">
        <v>0</v>
      </c>
      <c r="P299" s="52">
        <v>0</v>
      </c>
    </row>
    <row r="300" spans="1:16" ht="12.75">
      <c r="A300" s="52" t="s">
        <v>131</v>
      </c>
      <c r="B300" s="52">
        <v>0.7485185185185186</v>
      </c>
      <c r="C300" s="52">
        <v>392</v>
      </c>
      <c r="D300" s="52">
        <v>434</v>
      </c>
      <c r="E300" s="52">
        <v>155000</v>
      </c>
      <c r="F300" s="52">
        <v>61.4</v>
      </c>
      <c r="G300" s="52">
        <v>-3280</v>
      </c>
      <c r="H300" s="52">
        <v>97.8</v>
      </c>
      <c r="I300" s="52">
        <v>0.391</v>
      </c>
      <c r="J300" s="52">
        <v>0</v>
      </c>
      <c r="K300" s="52">
        <v>14.4</v>
      </c>
      <c r="L300" s="52">
        <v>0.983</v>
      </c>
      <c r="M300" s="52">
        <v>0.000252</v>
      </c>
      <c r="N300" s="52">
        <v>0</v>
      </c>
      <c r="O300" s="52">
        <v>0</v>
      </c>
      <c r="P300" s="52">
        <v>0</v>
      </c>
    </row>
    <row r="301" spans="1:16" ht="12.75">
      <c r="A301" s="52" t="s">
        <v>131</v>
      </c>
      <c r="B301" s="52">
        <v>0.7485300925925925</v>
      </c>
      <c r="C301" s="52">
        <v>450</v>
      </c>
      <c r="D301" s="52">
        <v>557</v>
      </c>
      <c r="E301" s="52">
        <v>155000</v>
      </c>
      <c r="F301" s="52">
        <v>57.9</v>
      </c>
      <c r="G301" s="52">
        <v>-3300</v>
      </c>
      <c r="H301" s="52">
        <v>73.6</v>
      </c>
      <c r="I301" s="52">
        <v>0</v>
      </c>
      <c r="J301" s="52">
        <v>0</v>
      </c>
      <c r="K301" s="52">
        <v>14.4</v>
      </c>
      <c r="L301" s="52">
        <v>0.982</v>
      </c>
      <c r="M301" s="52">
        <v>0</v>
      </c>
      <c r="N301" s="52">
        <v>0</v>
      </c>
      <c r="O301" s="52">
        <v>0</v>
      </c>
      <c r="P301" s="52">
        <v>0</v>
      </c>
    </row>
    <row r="302" spans="1:16" ht="12.75">
      <c r="A302" s="52" t="s">
        <v>131</v>
      </c>
      <c r="B302" s="52">
        <v>0.7485416666666667</v>
      </c>
      <c r="C302" s="52">
        <v>444</v>
      </c>
      <c r="D302" s="52">
        <v>503</v>
      </c>
      <c r="E302" s="52">
        <v>155000</v>
      </c>
      <c r="F302" s="52">
        <v>57.7</v>
      </c>
      <c r="G302" s="52">
        <v>-3320</v>
      </c>
      <c r="H302" s="52">
        <v>79</v>
      </c>
      <c r="I302" s="52">
        <v>0</v>
      </c>
      <c r="J302" s="52">
        <v>0</v>
      </c>
      <c r="K302" s="52">
        <v>14.4</v>
      </c>
      <c r="L302" s="52">
        <v>0.982</v>
      </c>
      <c r="M302" s="52">
        <v>0</v>
      </c>
      <c r="N302" s="52">
        <v>0</v>
      </c>
      <c r="O302" s="52">
        <v>0</v>
      </c>
      <c r="P302" s="52">
        <v>0</v>
      </c>
    </row>
    <row r="303" spans="1:16" ht="12.75">
      <c r="A303" s="52" t="s">
        <v>131</v>
      </c>
      <c r="B303" s="52">
        <v>0.7485532407407408</v>
      </c>
      <c r="C303" s="52">
        <v>539</v>
      </c>
      <c r="D303" s="52">
        <v>588</v>
      </c>
      <c r="E303" s="52">
        <v>155000</v>
      </c>
      <c r="F303" s="52">
        <v>71.1</v>
      </c>
      <c r="G303" s="52">
        <v>-3250</v>
      </c>
      <c r="H303" s="52">
        <v>45.2</v>
      </c>
      <c r="I303" s="52">
        <v>0.388</v>
      </c>
      <c r="J303" s="52">
        <v>0</v>
      </c>
      <c r="K303" s="52">
        <v>14.4</v>
      </c>
      <c r="L303" s="52">
        <v>0.983</v>
      </c>
      <c r="M303" s="52">
        <v>0.000251</v>
      </c>
      <c r="N303" s="52">
        <v>0</v>
      </c>
      <c r="O303" s="52">
        <v>0</v>
      </c>
      <c r="P303" s="52">
        <v>0</v>
      </c>
    </row>
    <row r="304" spans="1:16" ht="12.75">
      <c r="A304" s="52" t="s">
        <v>131</v>
      </c>
      <c r="B304" s="52">
        <v>0.7485648148148147</v>
      </c>
      <c r="C304" s="52">
        <v>526</v>
      </c>
      <c r="D304" s="52">
        <v>669</v>
      </c>
      <c r="E304" s="52">
        <v>154000</v>
      </c>
      <c r="F304" s="52">
        <v>68.9</v>
      </c>
      <c r="G304" s="52">
        <v>-3260</v>
      </c>
      <c r="H304" s="52">
        <v>66.6</v>
      </c>
      <c r="I304" s="52">
        <v>0.00209</v>
      </c>
      <c r="J304" s="52">
        <v>0</v>
      </c>
      <c r="K304" s="52">
        <v>14.4</v>
      </c>
      <c r="L304" s="52">
        <v>0.982</v>
      </c>
      <c r="M304" s="52">
        <v>1.35E-06</v>
      </c>
      <c r="N304" s="52">
        <v>0</v>
      </c>
      <c r="O304" s="52">
        <v>0</v>
      </c>
      <c r="P304" s="52">
        <v>0</v>
      </c>
    </row>
    <row r="305" spans="1:16" ht="12.75">
      <c r="A305" s="52" t="s">
        <v>131</v>
      </c>
      <c r="B305" s="52">
        <v>0.7485763888888889</v>
      </c>
      <c r="C305" s="52">
        <v>406</v>
      </c>
      <c r="D305" s="52">
        <v>510</v>
      </c>
      <c r="E305" s="52">
        <v>155000</v>
      </c>
      <c r="F305" s="52">
        <v>77.6</v>
      </c>
      <c r="G305" s="52">
        <v>-3150</v>
      </c>
      <c r="H305" s="52">
        <v>79</v>
      </c>
      <c r="I305" s="52">
        <v>8.61E-06</v>
      </c>
      <c r="J305" s="52">
        <v>0</v>
      </c>
      <c r="K305" s="52">
        <v>14.5</v>
      </c>
      <c r="L305" s="52">
        <v>0.983</v>
      </c>
      <c r="M305" s="52">
        <v>5.57E-09</v>
      </c>
      <c r="N305" s="52">
        <v>0</v>
      </c>
      <c r="O305" s="52">
        <v>0</v>
      </c>
      <c r="P305" s="52">
        <v>0</v>
      </c>
    </row>
    <row r="306" spans="1:16" ht="12.75">
      <c r="A306" s="52" t="s">
        <v>131</v>
      </c>
      <c r="B306" s="52">
        <v>0.7485879629629629</v>
      </c>
      <c r="C306" s="52">
        <v>275</v>
      </c>
      <c r="D306" s="52">
        <v>367</v>
      </c>
      <c r="E306" s="52">
        <v>154000</v>
      </c>
      <c r="F306" s="52">
        <v>72.2</v>
      </c>
      <c r="G306" s="52">
        <v>-3130</v>
      </c>
      <c r="H306" s="52">
        <v>64.3</v>
      </c>
      <c r="I306" s="52">
        <v>0.388</v>
      </c>
      <c r="J306" s="52">
        <v>0</v>
      </c>
      <c r="K306" s="52">
        <v>14.5</v>
      </c>
      <c r="L306" s="52">
        <v>0.984</v>
      </c>
      <c r="M306" s="52">
        <v>0.000251</v>
      </c>
      <c r="N306" s="52">
        <v>0</v>
      </c>
      <c r="O306" s="52">
        <v>0</v>
      </c>
      <c r="P306" s="52">
        <v>0</v>
      </c>
    </row>
    <row r="307" spans="1:16" ht="12.75">
      <c r="A307" s="52" t="s">
        <v>131</v>
      </c>
      <c r="B307" s="52">
        <v>0.7485995370370371</v>
      </c>
      <c r="C307" s="52">
        <v>229</v>
      </c>
      <c r="D307" s="52">
        <v>288</v>
      </c>
      <c r="E307" s="52">
        <v>155000</v>
      </c>
      <c r="F307" s="52">
        <v>82.7</v>
      </c>
      <c r="G307" s="52">
        <v>-3100</v>
      </c>
      <c r="H307" s="52">
        <v>54.6</v>
      </c>
      <c r="I307" s="52">
        <v>0.367</v>
      </c>
      <c r="J307" s="52">
        <v>0</v>
      </c>
      <c r="K307" s="52">
        <v>14.5</v>
      </c>
      <c r="L307" s="52">
        <v>0.984</v>
      </c>
      <c r="M307" s="52">
        <v>0.000237</v>
      </c>
      <c r="N307" s="52">
        <v>0</v>
      </c>
      <c r="O307" s="52">
        <v>0</v>
      </c>
      <c r="P307" s="52">
        <v>0</v>
      </c>
    </row>
    <row r="308" spans="1:16" ht="12.75">
      <c r="A308" s="52" t="s">
        <v>131</v>
      </c>
      <c r="B308" s="52">
        <v>0.748611111111111</v>
      </c>
      <c r="C308" s="52">
        <v>233</v>
      </c>
      <c r="D308" s="52">
        <v>288</v>
      </c>
      <c r="E308" s="52">
        <v>155000</v>
      </c>
      <c r="F308" s="52">
        <v>77.4</v>
      </c>
      <c r="G308" s="52">
        <v>-3080</v>
      </c>
      <c r="H308" s="52">
        <v>65</v>
      </c>
      <c r="I308" s="52">
        <v>0.768</v>
      </c>
      <c r="J308" s="52">
        <v>0</v>
      </c>
      <c r="K308" s="52">
        <v>14.5</v>
      </c>
      <c r="L308" s="52">
        <v>0.984</v>
      </c>
      <c r="M308" s="52">
        <v>0.000496</v>
      </c>
      <c r="N308" s="52">
        <v>0</v>
      </c>
      <c r="O308" s="52">
        <v>0</v>
      </c>
      <c r="P308" s="52">
        <v>0</v>
      </c>
    </row>
    <row r="309" spans="1:16" ht="12.75">
      <c r="A309" s="52" t="s">
        <v>131</v>
      </c>
      <c r="B309" s="52">
        <v>0.7486226851851852</v>
      </c>
      <c r="C309" s="52">
        <v>238</v>
      </c>
      <c r="D309" s="52">
        <v>318</v>
      </c>
      <c r="E309" s="52">
        <v>155000</v>
      </c>
      <c r="F309" s="52">
        <v>59.1</v>
      </c>
      <c r="G309" s="52">
        <v>-3100</v>
      </c>
      <c r="H309" s="52">
        <v>41.9</v>
      </c>
      <c r="I309" s="52">
        <v>0.357</v>
      </c>
      <c r="J309" s="52">
        <v>0</v>
      </c>
      <c r="K309" s="52">
        <v>14.5</v>
      </c>
      <c r="L309" s="52">
        <v>0.984</v>
      </c>
      <c r="M309" s="52">
        <v>0.00023</v>
      </c>
      <c r="N309" s="52">
        <v>0</v>
      </c>
      <c r="O309" s="52">
        <v>0</v>
      </c>
      <c r="P309" s="52">
        <v>0</v>
      </c>
    </row>
    <row r="310" spans="1:16" ht="12.75">
      <c r="A310" s="52" t="s">
        <v>131</v>
      </c>
      <c r="B310" s="52">
        <v>0.7486342592592593</v>
      </c>
      <c r="C310" s="52">
        <v>291</v>
      </c>
      <c r="D310" s="52">
        <v>306</v>
      </c>
      <c r="E310" s="52">
        <v>154000</v>
      </c>
      <c r="F310" s="52">
        <v>65.7</v>
      </c>
      <c r="G310" s="52">
        <v>-3060</v>
      </c>
      <c r="H310" s="52">
        <v>67.3</v>
      </c>
      <c r="I310" s="52">
        <v>0.987</v>
      </c>
      <c r="J310" s="52">
        <v>0</v>
      </c>
      <c r="K310" s="52">
        <v>14.5</v>
      </c>
      <c r="L310" s="52">
        <v>0.984</v>
      </c>
      <c r="M310" s="52">
        <v>0.000639</v>
      </c>
      <c r="N310" s="52">
        <v>0</v>
      </c>
      <c r="O310" s="52">
        <v>0</v>
      </c>
      <c r="P310" s="52">
        <v>0</v>
      </c>
    </row>
    <row r="311" spans="1:16" ht="12.75">
      <c r="A311" s="52" t="s">
        <v>131</v>
      </c>
      <c r="B311" s="52">
        <v>0.7486458333333333</v>
      </c>
      <c r="C311" s="52">
        <v>417</v>
      </c>
      <c r="D311" s="52">
        <v>522</v>
      </c>
      <c r="E311" s="52">
        <v>155000</v>
      </c>
      <c r="F311" s="52">
        <v>84.6</v>
      </c>
      <c r="G311" s="52">
        <v>-2980</v>
      </c>
      <c r="H311" s="52">
        <v>45.5</v>
      </c>
      <c r="I311" s="52">
        <v>0.117</v>
      </c>
      <c r="J311" s="52">
        <v>0</v>
      </c>
      <c r="K311" s="52">
        <v>14.5</v>
      </c>
      <c r="L311" s="52">
        <v>0.984</v>
      </c>
      <c r="M311" s="52">
        <v>7.56E-05</v>
      </c>
      <c r="N311" s="52">
        <v>0</v>
      </c>
      <c r="O311" s="52">
        <v>0</v>
      </c>
      <c r="P311" s="52">
        <v>0</v>
      </c>
    </row>
    <row r="312" spans="1:16" ht="12.75">
      <c r="A312" s="52" t="s">
        <v>131</v>
      </c>
      <c r="B312" s="52">
        <v>0.7486574074074074</v>
      </c>
      <c r="C312" s="52">
        <v>328</v>
      </c>
      <c r="D312" s="52">
        <v>444</v>
      </c>
      <c r="E312" s="52">
        <v>154000</v>
      </c>
      <c r="F312" s="52">
        <v>78.2</v>
      </c>
      <c r="G312" s="52">
        <v>-2970</v>
      </c>
      <c r="H312" s="52">
        <v>43</v>
      </c>
      <c r="I312" s="52">
        <v>0.669</v>
      </c>
      <c r="J312" s="52">
        <v>0</v>
      </c>
      <c r="K312" s="52">
        <v>14.5</v>
      </c>
      <c r="L312" s="52">
        <v>0.984</v>
      </c>
      <c r="M312" s="52">
        <v>0.000433</v>
      </c>
      <c r="N312" s="52">
        <v>0</v>
      </c>
      <c r="O312" s="52">
        <v>0</v>
      </c>
      <c r="P312" s="52">
        <v>0</v>
      </c>
    </row>
    <row r="313" spans="1:16" ht="12.75">
      <c r="A313" s="52" t="s">
        <v>131</v>
      </c>
      <c r="B313" s="52">
        <v>0.7486689814814814</v>
      </c>
      <c r="C313" s="52">
        <v>305</v>
      </c>
      <c r="D313" s="52">
        <v>358</v>
      </c>
      <c r="E313" s="52">
        <v>155000</v>
      </c>
      <c r="F313" s="52">
        <v>78.1</v>
      </c>
      <c r="G313" s="52">
        <v>-2840</v>
      </c>
      <c r="H313" s="52">
        <v>23.3</v>
      </c>
      <c r="I313" s="52">
        <v>0.281</v>
      </c>
      <c r="J313" s="52">
        <v>0</v>
      </c>
      <c r="K313" s="52">
        <v>14.5</v>
      </c>
      <c r="L313" s="52">
        <v>0.985</v>
      </c>
      <c r="M313" s="52">
        <v>0.000182</v>
      </c>
      <c r="N313" s="52">
        <v>0</v>
      </c>
      <c r="O313" s="52">
        <v>0</v>
      </c>
      <c r="P313" s="52">
        <v>0</v>
      </c>
    </row>
    <row r="314" spans="1:16" ht="12.75">
      <c r="A314" s="52" t="s">
        <v>131</v>
      </c>
      <c r="B314" s="52">
        <v>0.7486805555555556</v>
      </c>
      <c r="C314" s="52">
        <v>266</v>
      </c>
      <c r="D314" s="52">
        <v>352</v>
      </c>
      <c r="E314" s="52">
        <v>155000</v>
      </c>
      <c r="F314" s="52">
        <v>78.6</v>
      </c>
      <c r="G314" s="52">
        <v>-2820</v>
      </c>
      <c r="H314" s="52">
        <v>25.9</v>
      </c>
      <c r="I314" s="52">
        <v>-0.175</v>
      </c>
      <c r="J314" s="52">
        <v>0</v>
      </c>
      <c r="K314" s="52">
        <v>14.5</v>
      </c>
      <c r="L314" s="52">
        <v>0.985</v>
      </c>
      <c r="M314" s="52">
        <v>-0.000114</v>
      </c>
      <c r="N314" s="52">
        <v>0</v>
      </c>
      <c r="O314" s="52">
        <v>0</v>
      </c>
      <c r="P314" s="52">
        <v>0</v>
      </c>
    </row>
    <row r="315" spans="1:16" ht="12.75">
      <c r="A315" s="52" t="s">
        <v>131</v>
      </c>
      <c r="B315" s="52">
        <v>0.7486921296296297</v>
      </c>
      <c r="C315" s="52">
        <v>223</v>
      </c>
      <c r="D315" s="52">
        <v>310</v>
      </c>
      <c r="E315" s="52">
        <v>155000</v>
      </c>
      <c r="F315" s="52">
        <v>84.8</v>
      </c>
      <c r="G315" s="52">
        <v>-2850</v>
      </c>
      <c r="H315" s="52">
        <v>32.4</v>
      </c>
      <c r="I315" s="52">
        <v>1.06</v>
      </c>
      <c r="J315" s="52">
        <v>0</v>
      </c>
      <c r="K315" s="52">
        <v>14.5</v>
      </c>
      <c r="L315" s="52">
        <v>0.985</v>
      </c>
      <c r="M315" s="52">
        <v>0.000689</v>
      </c>
      <c r="N315" s="52">
        <v>0</v>
      </c>
      <c r="O315" s="52">
        <v>0</v>
      </c>
      <c r="P315" s="52">
        <v>0</v>
      </c>
    </row>
    <row r="316" spans="1:16" ht="12.75">
      <c r="A316" s="52" t="s">
        <v>131</v>
      </c>
      <c r="B316" s="52">
        <v>0.7487037037037036</v>
      </c>
      <c r="C316" s="52">
        <v>132</v>
      </c>
      <c r="D316" s="52">
        <v>220</v>
      </c>
      <c r="E316" s="52">
        <v>154000</v>
      </c>
      <c r="F316" s="52">
        <v>90.4</v>
      </c>
      <c r="G316" s="52">
        <v>-2900</v>
      </c>
      <c r="H316" s="52">
        <v>31.2</v>
      </c>
      <c r="I316" s="52">
        <v>1.19</v>
      </c>
      <c r="J316" s="52">
        <v>0</v>
      </c>
      <c r="K316" s="52">
        <v>14.5</v>
      </c>
      <c r="L316" s="52">
        <v>0.985</v>
      </c>
      <c r="M316" s="52">
        <v>0.00077</v>
      </c>
      <c r="N316" s="52">
        <v>0</v>
      </c>
      <c r="O316" s="52">
        <v>0</v>
      </c>
      <c r="P316" s="52">
        <v>0</v>
      </c>
    </row>
    <row r="317" spans="1:16" ht="12.75">
      <c r="A317" s="52" t="s">
        <v>131</v>
      </c>
      <c r="B317" s="52">
        <v>0.7487152777777778</v>
      </c>
      <c r="C317" s="52">
        <v>88.1</v>
      </c>
      <c r="D317" s="52">
        <v>148</v>
      </c>
      <c r="E317" s="52">
        <v>154000</v>
      </c>
      <c r="F317" s="52">
        <v>114</v>
      </c>
      <c r="G317" s="52">
        <v>-2850</v>
      </c>
      <c r="H317" s="52">
        <v>75</v>
      </c>
      <c r="I317" s="52">
        <v>0.727</v>
      </c>
      <c r="J317" s="52">
        <v>0</v>
      </c>
      <c r="K317" s="52">
        <v>14.5</v>
      </c>
      <c r="L317" s="52">
        <v>0.985</v>
      </c>
      <c r="M317" s="52">
        <v>0.000471</v>
      </c>
      <c r="N317" s="52">
        <v>0</v>
      </c>
      <c r="O317" s="52">
        <v>0</v>
      </c>
      <c r="P317" s="52">
        <v>0</v>
      </c>
    </row>
    <row r="318" spans="1:16" ht="12.75">
      <c r="A318" s="52" t="s">
        <v>131</v>
      </c>
      <c r="B318" s="52">
        <v>0.7487268518518518</v>
      </c>
      <c r="C318" s="52">
        <v>101</v>
      </c>
      <c r="D318" s="52">
        <v>165</v>
      </c>
      <c r="E318" s="52">
        <v>155000</v>
      </c>
      <c r="F318" s="52">
        <v>127</v>
      </c>
      <c r="G318" s="52">
        <v>-2830</v>
      </c>
      <c r="H318" s="52">
        <v>89.3</v>
      </c>
      <c r="I318" s="52">
        <v>0.795</v>
      </c>
      <c r="J318" s="52">
        <v>0</v>
      </c>
      <c r="K318" s="52">
        <v>14.5</v>
      </c>
      <c r="L318" s="52">
        <v>0.985</v>
      </c>
      <c r="M318" s="52">
        <v>0.000514</v>
      </c>
      <c r="N318" s="52">
        <v>0</v>
      </c>
      <c r="O318" s="52">
        <v>0</v>
      </c>
      <c r="P318" s="52">
        <v>0</v>
      </c>
    </row>
    <row r="319" spans="1:16" ht="12.75">
      <c r="A319" s="52" t="s">
        <v>131</v>
      </c>
      <c r="B319" s="52">
        <v>0.748738425925926</v>
      </c>
      <c r="C319" s="52">
        <v>131</v>
      </c>
      <c r="D319" s="52">
        <v>184</v>
      </c>
      <c r="E319" s="52">
        <v>155000</v>
      </c>
      <c r="F319" s="52">
        <v>110</v>
      </c>
      <c r="G319" s="52">
        <v>-2810</v>
      </c>
      <c r="H319" s="52">
        <v>90.6</v>
      </c>
      <c r="I319" s="52">
        <v>0.37</v>
      </c>
      <c r="J319" s="52">
        <v>0</v>
      </c>
      <c r="K319" s="52">
        <v>14.5</v>
      </c>
      <c r="L319" s="52">
        <v>0.985</v>
      </c>
      <c r="M319" s="52">
        <v>0.000239</v>
      </c>
      <c r="N319" s="52">
        <v>0</v>
      </c>
      <c r="O319" s="52">
        <v>0</v>
      </c>
      <c r="P319" s="52">
        <v>0</v>
      </c>
    </row>
    <row r="320" spans="1:16" ht="12.75">
      <c r="A320" s="52" t="s">
        <v>131</v>
      </c>
      <c r="B320" s="52">
        <v>0.74875</v>
      </c>
      <c r="C320" s="52">
        <v>396</v>
      </c>
      <c r="D320" s="52">
        <v>334</v>
      </c>
      <c r="E320" s="52">
        <v>155000</v>
      </c>
      <c r="F320" s="52">
        <v>74.1</v>
      </c>
      <c r="G320" s="52">
        <v>-2790</v>
      </c>
      <c r="H320" s="52">
        <v>81.2</v>
      </c>
      <c r="I320" s="52">
        <v>0.00211</v>
      </c>
      <c r="J320" s="52">
        <v>0</v>
      </c>
      <c r="K320" s="52">
        <v>14.5</v>
      </c>
      <c r="L320" s="52">
        <v>0.985</v>
      </c>
      <c r="M320" s="52">
        <v>1.36E-06</v>
      </c>
      <c r="N320" s="52">
        <v>0</v>
      </c>
      <c r="O320" s="52">
        <v>0</v>
      </c>
      <c r="P320" s="52">
        <v>0</v>
      </c>
    </row>
    <row r="321" spans="1:16" ht="12.75">
      <c r="A321" s="52" t="s">
        <v>131</v>
      </c>
      <c r="B321" s="52">
        <v>0.7487615740740741</v>
      </c>
      <c r="C321" s="52">
        <v>736</v>
      </c>
      <c r="D321" s="52">
        <v>854</v>
      </c>
      <c r="E321" s="52">
        <v>156000</v>
      </c>
      <c r="F321" s="52">
        <v>56.9</v>
      </c>
      <c r="G321" s="52">
        <v>-2780</v>
      </c>
      <c r="H321" s="52">
        <v>45.2</v>
      </c>
      <c r="I321" s="52">
        <v>-0.313</v>
      </c>
      <c r="J321" s="52">
        <v>0</v>
      </c>
      <c r="K321" s="52">
        <v>14.5</v>
      </c>
      <c r="L321" s="52">
        <v>0.984</v>
      </c>
      <c r="M321" s="52">
        <v>-0.000202</v>
      </c>
      <c r="N321" s="52">
        <v>0</v>
      </c>
      <c r="O321" s="52">
        <v>0</v>
      </c>
      <c r="P321" s="52">
        <v>0</v>
      </c>
    </row>
    <row r="322" spans="1:16" ht="12.75">
      <c r="A322" s="52" t="s">
        <v>131</v>
      </c>
      <c r="B322" s="52">
        <v>0.7487731481481482</v>
      </c>
      <c r="C322" s="52">
        <v>813</v>
      </c>
      <c r="D322" s="52">
        <v>949</v>
      </c>
      <c r="E322" s="52">
        <v>155000</v>
      </c>
      <c r="F322" s="52">
        <v>48.4</v>
      </c>
      <c r="G322" s="52">
        <v>-2760</v>
      </c>
      <c r="H322" s="52">
        <v>25.5</v>
      </c>
      <c r="I322" s="52">
        <v>-0.0728</v>
      </c>
      <c r="J322" s="52">
        <v>0</v>
      </c>
      <c r="K322" s="52">
        <v>14.5</v>
      </c>
      <c r="L322" s="52">
        <v>0.984</v>
      </c>
      <c r="M322" s="52">
        <v>-4.7E-05</v>
      </c>
      <c r="N322" s="52">
        <v>0</v>
      </c>
      <c r="O322" s="52">
        <v>0</v>
      </c>
      <c r="P322" s="52">
        <v>0</v>
      </c>
    </row>
    <row r="323" spans="1:16" ht="12.75">
      <c r="A323" s="52" t="s">
        <v>131</v>
      </c>
      <c r="B323" s="52">
        <v>0.7487847222222223</v>
      </c>
      <c r="C323" s="52">
        <v>920</v>
      </c>
      <c r="D323" s="52">
        <v>947</v>
      </c>
      <c r="E323" s="52">
        <v>155000</v>
      </c>
      <c r="F323" s="52">
        <v>49.3</v>
      </c>
      <c r="G323" s="52">
        <v>-2690</v>
      </c>
      <c r="H323" s="52">
        <v>25.1</v>
      </c>
      <c r="I323" s="52">
        <v>-0.000301</v>
      </c>
      <c r="J323" s="52">
        <v>0</v>
      </c>
      <c r="K323" s="52">
        <v>14.5</v>
      </c>
      <c r="L323" s="52">
        <v>0.984</v>
      </c>
      <c r="M323" s="52">
        <v>-1.94E-07</v>
      </c>
      <c r="N323" s="52">
        <v>0</v>
      </c>
      <c r="O323" s="52">
        <v>0</v>
      </c>
      <c r="P323" s="52">
        <v>0</v>
      </c>
    </row>
    <row r="324" spans="1:16" ht="12.75">
      <c r="A324" s="52" t="s">
        <v>131</v>
      </c>
      <c r="B324" s="52">
        <v>0.7487962962962963</v>
      </c>
      <c r="C324" s="52">
        <v>918</v>
      </c>
      <c r="D324" s="52">
        <v>1150</v>
      </c>
      <c r="E324" s="52">
        <v>155000</v>
      </c>
      <c r="F324" s="52">
        <v>50.4</v>
      </c>
      <c r="G324" s="52">
        <v>-2690</v>
      </c>
      <c r="H324" s="52">
        <v>21.8</v>
      </c>
      <c r="I324" s="52">
        <v>0.334</v>
      </c>
      <c r="J324" s="52">
        <v>0</v>
      </c>
      <c r="K324" s="52">
        <v>14.5</v>
      </c>
      <c r="L324" s="52">
        <v>0.984</v>
      </c>
      <c r="M324" s="52">
        <v>0.000217</v>
      </c>
      <c r="N324" s="52">
        <v>0</v>
      </c>
      <c r="O324" s="52">
        <v>0</v>
      </c>
      <c r="P324" s="52">
        <v>0</v>
      </c>
    </row>
    <row r="325" spans="1:16" ht="12.75">
      <c r="A325" s="52" t="s">
        <v>131</v>
      </c>
      <c r="B325" s="52">
        <v>0.7488078703703703</v>
      </c>
      <c r="C325" s="52">
        <v>533</v>
      </c>
      <c r="D325" s="52">
        <v>743</v>
      </c>
      <c r="E325" s="52">
        <v>154000</v>
      </c>
      <c r="F325" s="52">
        <v>46.1</v>
      </c>
      <c r="G325" s="52">
        <v>-2690</v>
      </c>
      <c r="H325" s="52">
        <v>29.8</v>
      </c>
      <c r="I325" s="52">
        <v>-0.125</v>
      </c>
      <c r="J325" s="52">
        <v>0</v>
      </c>
      <c r="K325" s="52">
        <v>14.5</v>
      </c>
      <c r="L325" s="52">
        <v>0.985</v>
      </c>
      <c r="M325" s="52">
        <v>-8.13E-05</v>
      </c>
      <c r="N325" s="52">
        <v>0</v>
      </c>
      <c r="O325" s="52">
        <v>0</v>
      </c>
      <c r="P325" s="52">
        <v>0</v>
      </c>
    </row>
    <row r="326" spans="1:16" ht="12.75">
      <c r="A326" s="52" t="s">
        <v>131</v>
      </c>
      <c r="B326" s="52">
        <v>0.7488194444444445</v>
      </c>
      <c r="C326" s="52">
        <v>260</v>
      </c>
      <c r="D326" s="52">
        <v>347</v>
      </c>
      <c r="E326" s="52">
        <v>154000</v>
      </c>
      <c r="F326" s="52">
        <v>49.3</v>
      </c>
      <c r="G326" s="52">
        <v>-2570</v>
      </c>
      <c r="H326" s="52">
        <v>25.2</v>
      </c>
      <c r="I326" s="52">
        <v>0.402</v>
      </c>
      <c r="J326" s="52">
        <v>0</v>
      </c>
      <c r="K326" s="52">
        <v>14.5</v>
      </c>
      <c r="L326" s="52">
        <v>0.986</v>
      </c>
      <c r="M326" s="52">
        <v>0.00026</v>
      </c>
      <c r="N326" s="52">
        <v>0</v>
      </c>
      <c r="O326" s="52">
        <v>0</v>
      </c>
      <c r="P326" s="52">
        <v>0</v>
      </c>
    </row>
    <row r="327" spans="1:16" ht="12.75">
      <c r="A327" s="52" t="s">
        <v>131</v>
      </c>
      <c r="B327" s="52">
        <v>0.7488310185185186</v>
      </c>
      <c r="C327" s="52">
        <v>156</v>
      </c>
      <c r="D327" s="52">
        <v>230</v>
      </c>
      <c r="E327" s="52">
        <v>155000</v>
      </c>
      <c r="F327" s="52">
        <v>61.5</v>
      </c>
      <c r="G327" s="52">
        <v>-2540</v>
      </c>
      <c r="H327" s="52">
        <v>26.1</v>
      </c>
      <c r="I327" s="52">
        <v>0.167</v>
      </c>
      <c r="J327" s="52">
        <v>0</v>
      </c>
      <c r="K327" s="52">
        <v>14.5</v>
      </c>
      <c r="L327" s="52">
        <v>0.987</v>
      </c>
      <c r="M327" s="52">
        <v>0.000108</v>
      </c>
      <c r="N327" s="52">
        <v>0</v>
      </c>
      <c r="O327" s="52">
        <v>0</v>
      </c>
      <c r="P327" s="52">
        <v>0</v>
      </c>
    </row>
    <row r="328" spans="1:16" ht="12.75">
      <c r="A328" s="52" t="s">
        <v>131</v>
      </c>
      <c r="B328" s="52">
        <v>0.7488425925925926</v>
      </c>
      <c r="C328" s="52">
        <v>192</v>
      </c>
      <c r="D328" s="52">
        <v>206</v>
      </c>
      <c r="E328" s="52">
        <v>155000</v>
      </c>
      <c r="F328" s="52">
        <v>50.4</v>
      </c>
      <c r="G328" s="52">
        <v>-2560</v>
      </c>
      <c r="H328" s="52">
        <v>28.7</v>
      </c>
      <c r="I328" s="52">
        <v>0.912</v>
      </c>
      <c r="J328" s="52">
        <v>0</v>
      </c>
      <c r="K328" s="52">
        <v>14.5</v>
      </c>
      <c r="L328" s="52">
        <v>0.987</v>
      </c>
      <c r="M328" s="52">
        <v>0.000589</v>
      </c>
      <c r="N328" s="52">
        <v>0</v>
      </c>
      <c r="O328" s="52">
        <v>0</v>
      </c>
      <c r="P328" s="52">
        <v>0</v>
      </c>
    </row>
    <row r="329" spans="1:16" ht="12.75">
      <c r="A329" s="52" t="s">
        <v>131</v>
      </c>
      <c r="B329" s="52">
        <v>0.7488541666666667</v>
      </c>
      <c r="C329" s="52">
        <v>278</v>
      </c>
      <c r="D329" s="52">
        <v>370</v>
      </c>
      <c r="E329" s="52">
        <v>155000</v>
      </c>
      <c r="F329" s="52">
        <v>47.8</v>
      </c>
      <c r="G329" s="52">
        <v>-2490</v>
      </c>
      <c r="H329" s="52">
        <v>25.2</v>
      </c>
      <c r="I329" s="52">
        <v>1.7</v>
      </c>
      <c r="J329" s="52">
        <v>0</v>
      </c>
      <c r="K329" s="52">
        <v>14.5</v>
      </c>
      <c r="L329" s="52">
        <v>0.987</v>
      </c>
      <c r="M329" s="52">
        <v>0.0011</v>
      </c>
      <c r="N329" s="52">
        <v>0</v>
      </c>
      <c r="O329" s="52">
        <v>0</v>
      </c>
      <c r="P329" s="52">
        <v>0</v>
      </c>
    </row>
    <row r="330" spans="1:16" ht="12.75">
      <c r="A330" s="52" t="s">
        <v>131</v>
      </c>
      <c r="B330" s="52">
        <v>0.7488657407407407</v>
      </c>
      <c r="C330" s="52">
        <v>228</v>
      </c>
      <c r="D330" s="52">
        <v>326</v>
      </c>
      <c r="E330" s="52">
        <v>155000</v>
      </c>
      <c r="F330" s="52">
        <v>47.2</v>
      </c>
      <c r="G330" s="52">
        <v>-2500</v>
      </c>
      <c r="H330" s="52">
        <v>22.8</v>
      </c>
      <c r="I330" s="52">
        <v>0.335</v>
      </c>
      <c r="J330" s="52">
        <v>0</v>
      </c>
      <c r="K330" s="52">
        <v>14.5</v>
      </c>
      <c r="L330" s="52">
        <v>0.987</v>
      </c>
      <c r="M330" s="52">
        <v>0.000217</v>
      </c>
      <c r="N330" s="52">
        <v>0</v>
      </c>
      <c r="O330" s="52">
        <v>0</v>
      </c>
      <c r="P330" s="52">
        <v>0</v>
      </c>
    </row>
    <row r="331" spans="1:16" ht="12.75">
      <c r="A331" s="52" t="s">
        <v>131</v>
      </c>
      <c r="B331" s="52">
        <v>0.7488773148148148</v>
      </c>
      <c r="C331" s="52">
        <v>162</v>
      </c>
      <c r="D331" s="52">
        <v>245</v>
      </c>
      <c r="E331" s="52">
        <v>155000</v>
      </c>
      <c r="F331" s="52">
        <v>45.1</v>
      </c>
      <c r="G331" s="52">
        <v>-2510</v>
      </c>
      <c r="H331" s="52">
        <v>22.9</v>
      </c>
      <c r="I331" s="52">
        <v>0.349</v>
      </c>
      <c r="J331" s="52">
        <v>0</v>
      </c>
      <c r="K331" s="52">
        <v>14.5</v>
      </c>
      <c r="L331" s="52">
        <v>0.987</v>
      </c>
      <c r="M331" s="52">
        <v>0.000226</v>
      </c>
      <c r="N331" s="52">
        <v>0</v>
      </c>
      <c r="O331" s="52">
        <v>0</v>
      </c>
      <c r="P331" s="52">
        <v>0</v>
      </c>
    </row>
    <row r="332" spans="1:16" ht="12.75">
      <c r="A332" s="52" t="s">
        <v>131</v>
      </c>
      <c r="B332" s="52">
        <v>0.7488888888888888</v>
      </c>
      <c r="C332" s="52">
        <v>128</v>
      </c>
      <c r="D332" s="52">
        <v>196</v>
      </c>
      <c r="E332" s="52">
        <v>155000</v>
      </c>
      <c r="F332" s="52">
        <v>36.2</v>
      </c>
      <c r="G332" s="52">
        <v>-2520</v>
      </c>
      <c r="H332" s="52">
        <v>23.3</v>
      </c>
      <c r="I332" s="52">
        <v>0.02</v>
      </c>
      <c r="J332" s="52">
        <v>0</v>
      </c>
      <c r="K332" s="52">
        <v>14.5</v>
      </c>
      <c r="L332" s="52">
        <v>0.987</v>
      </c>
      <c r="M332" s="52">
        <v>1.29E-05</v>
      </c>
      <c r="N332" s="52">
        <v>0</v>
      </c>
      <c r="O332" s="52">
        <v>0</v>
      </c>
      <c r="P332" s="52">
        <v>0</v>
      </c>
    </row>
    <row r="333" spans="1:16" ht="12.75">
      <c r="A333" s="52" t="s">
        <v>131</v>
      </c>
      <c r="B333" s="52">
        <v>0.748900462962963</v>
      </c>
      <c r="C333" s="52">
        <v>119</v>
      </c>
      <c r="D333" s="52">
        <v>194</v>
      </c>
      <c r="E333" s="52">
        <v>155000</v>
      </c>
      <c r="F333" s="52">
        <v>37.5</v>
      </c>
      <c r="G333" s="52">
        <v>-2550</v>
      </c>
      <c r="H333" s="52">
        <v>25.8</v>
      </c>
      <c r="I333" s="52">
        <v>8.76E-05</v>
      </c>
      <c r="J333" s="52">
        <v>0</v>
      </c>
      <c r="K333" s="52">
        <v>14.5</v>
      </c>
      <c r="L333" s="52">
        <v>0.987</v>
      </c>
      <c r="M333" s="52">
        <v>5.66E-08</v>
      </c>
      <c r="N333" s="52">
        <v>0</v>
      </c>
      <c r="O333" s="52">
        <v>0</v>
      </c>
      <c r="P333" s="52">
        <v>0</v>
      </c>
    </row>
    <row r="334" spans="1:16" ht="12.75">
      <c r="A334" s="52" t="s">
        <v>131</v>
      </c>
      <c r="B334" s="52">
        <v>0.7489120370370371</v>
      </c>
      <c r="C334" s="52">
        <v>98.5</v>
      </c>
      <c r="D334" s="52">
        <v>171</v>
      </c>
      <c r="E334" s="52">
        <v>155000</v>
      </c>
      <c r="F334" s="52">
        <v>40.8</v>
      </c>
      <c r="G334" s="52">
        <v>-2540</v>
      </c>
      <c r="H334" s="52">
        <v>21.9</v>
      </c>
      <c r="I334" s="52">
        <v>4.71E-07</v>
      </c>
      <c r="J334" s="52">
        <v>0</v>
      </c>
      <c r="K334" s="52">
        <v>14.5</v>
      </c>
      <c r="L334" s="52">
        <v>0.987</v>
      </c>
      <c r="M334" s="52">
        <v>3.04E-10</v>
      </c>
      <c r="N334" s="52">
        <v>0</v>
      </c>
      <c r="O334" s="52">
        <v>0</v>
      </c>
      <c r="P334" s="52">
        <v>0</v>
      </c>
    </row>
    <row r="335" spans="1:16" ht="12.75">
      <c r="A335" s="52" t="s">
        <v>131</v>
      </c>
      <c r="B335" s="52">
        <v>0.748923611111111</v>
      </c>
      <c r="C335" s="52">
        <v>112</v>
      </c>
      <c r="D335" s="52">
        <v>160</v>
      </c>
      <c r="E335" s="52">
        <v>155000</v>
      </c>
      <c r="F335" s="52">
        <v>42.2</v>
      </c>
      <c r="G335" s="52">
        <v>-2500</v>
      </c>
      <c r="H335" s="52">
        <v>24</v>
      </c>
      <c r="I335" s="52">
        <v>1.94E-09</v>
      </c>
      <c r="J335" s="52">
        <v>0</v>
      </c>
      <c r="K335" s="52">
        <v>14.5</v>
      </c>
      <c r="L335" s="52">
        <v>0.987</v>
      </c>
      <c r="M335" s="52">
        <v>1.26E-12</v>
      </c>
      <c r="N335" s="52">
        <v>0</v>
      </c>
      <c r="O335" s="52">
        <v>0</v>
      </c>
      <c r="P335" s="52">
        <v>0</v>
      </c>
    </row>
    <row r="336" spans="1:16" ht="12.75">
      <c r="A336" s="52" t="s">
        <v>131</v>
      </c>
      <c r="B336" s="52">
        <v>0.7489351851851852</v>
      </c>
      <c r="C336" s="52">
        <v>165</v>
      </c>
      <c r="D336" s="52">
        <v>238</v>
      </c>
      <c r="E336" s="52">
        <v>155000</v>
      </c>
      <c r="F336" s="52">
        <v>48.5</v>
      </c>
      <c r="G336" s="52">
        <v>-2400</v>
      </c>
      <c r="H336" s="52">
        <v>26.4</v>
      </c>
      <c r="I336" s="52">
        <v>0.0974</v>
      </c>
      <c r="J336" s="52">
        <v>0</v>
      </c>
      <c r="K336" s="52">
        <v>14.5</v>
      </c>
      <c r="L336" s="52">
        <v>0.987</v>
      </c>
      <c r="M336" s="52">
        <v>6.28E-05</v>
      </c>
      <c r="N336" s="52">
        <v>0</v>
      </c>
      <c r="O336" s="52">
        <v>0</v>
      </c>
      <c r="P336" s="52">
        <v>0</v>
      </c>
    </row>
    <row r="337" spans="1:16" ht="12.75">
      <c r="A337" s="52" t="s">
        <v>131</v>
      </c>
      <c r="B337" s="52">
        <v>0.7489467592592592</v>
      </c>
      <c r="C337" s="52">
        <v>145</v>
      </c>
      <c r="D337" s="52">
        <v>233</v>
      </c>
      <c r="E337" s="52">
        <v>155000</v>
      </c>
      <c r="F337" s="52">
        <v>44.4</v>
      </c>
      <c r="G337" s="52">
        <v>-2360</v>
      </c>
      <c r="H337" s="52">
        <v>37.3</v>
      </c>
      <c r="I337" s="52">
        <v>0.567</v>
      </c>
      <c r="J337" s="52">
        <v>0</v>
      </c>
      <c r="K337" s="52">
        <v>14.5</v>
      </c>
      <c r="L337" s="52">
        <v>0.988</v>
      </c>
      <c r="M337" s="52">
        <v>0.000367</v>
      </c>
      <c r="N337" s="52">
        <v>0</v>
      </c>
      <c r="O337" s="52">
        <v>0</v>
      </c>
      <c r="P337" s="52">
        <v>0</v>
      </c>
    </row>
    <row r="338" spans="1:16" ht="12.75">
      <c r="A338" s="52" t="s">
        <v>131</v>
      </c>
      <c r="B338" s="52">
        <v>0.7489583333333334</v>
      </c>
      <c r="C338" s="52">
        <v>125</v>
      </c>
      <c r="D338" s="52">
        <v>197</v>
      </c>
      <c r="E338" s="52">
        <v>155000</v>
      </c>
      <c r="F338" s="52">
        <v>42.9</v>
      </c>
      <c r="G338" s="52">
        <v>-2360</v>
      </c>
      <c r="H338" s="52">
        <v>71.4</v>
      </c>
      <c r="I338" s="52">
        <v>0.177</v>
      </c>
      <c r="J338" s="52">
        <v>0</v>
      </c>
      <c r="K338" s="52">
        <v>14.5</v>
      </c>
      <c r="L338" s="52">
        <v>0.987</v>
      </c>
      <c r="M338" s="52">
        <v>0.000115</v>
      </c>
      <c r="N338" s="52">
        <v>0</v>
      </c>
      <c r="O338" s="52">
        <v>0</v>
      </c>
      <c r="P338" s="52">
        <v>0</v>
      </c>
    </row>
    <row r="339" spans="1:16" ht="12.75">
      <c r="A339" s="52" t="s">
        <v>131</v>
      </c>
      <c r="B339" s="52">
        <v>0.7489699074074073</v>
      </c>
      <c r="C339" s="52">
        <v>136</v>
      </c>
      <c r="D339" s="52">
        <v>185</v>
      </c>
      <c r="E339" s="52">
        <v>155000</v>
      </c>
      <c r="F339" s="52">
        <v>45.1</v>
      </c>
      <c r="G339" s="52">
        <v>-2340</v>
      </c>
      <c r="H339" s="52">
        <v>34.8</v>
      </c>
      <c r="I339" s="52">
        <v>0.668</v>
      </c>
      <c r="J339" s="52">
        <v>0</v>
      </c>
      <c r="K339" s="52">
        <v>14.5</v>
      </c>
      <c r="L339" s="52">
        <v>0.988</v>
      </c>
      <c r="M339" s="52">
        <v>0.000432</v>
      </c>
      <c r="N339" s="52">
        <v>0</v>
      </c>
      <c r="O339" s="52">
        <v>0</v>
      </c>
      <c r="P339" s="52">
        <v>0</v>
      </c>
    </row>
    <row r="340" spans="1:16" ht="12.75">
      <c r="A340" s="52" t="s">
        <v>131</v>
      </c>
      <c r="B340" s="52">
        <v>0.7489814814814815</v>
      </c>
      <c r="C340" s="52">
        <v>229</v>
      </c>
      <c r="D340" s="52">
        <v>246</v>
      </c>
      <c r="E340" s="52">
        <v>155000</v>
      </c>
      <c r="F340" s="52">
        <v>45.5</v>
      </c>
      <c r="G340" s="52">
        <v>-2310</v>
      </c>
      <c r="H340" s="52">
        <v>30</v>
      </c>
      <c r="I340" s="52">
        <v>0.00549</v>
      </c>
      <c r="J340" s="52">
        <v>0</v>
      </c>
      <c r="K340" s="52">
        <v>14.5</v>
      </c>
      <c r="L340" s="52">
        <v>0.988</v>
      </c>
      <c r="M340" s="52">
        <v>3.54E-06</v>
      </c>
      <c r="N340" s="52">
        <v>0</v>
      </c>
      <c r="O340" s="52">
        <v>0</v>
      </c>
      <c r="P340" s="52">
        <v>0</v>
      </c>
    </row>
    <row r="341" spans="1:16" ht="12.75">
      <c r="A341" s="52" t="s">
        <v>131</v>
      </c>
      <c r="B341" s="52">
        <v>0.7489930555555556</v>
      </c>
      <c r="C341" s="52">
        <v>608</v>
      </c>
      <c r="D341" s="52">
        <v>583</v>
      </c>
      <c r="E341" s="52">
        <v>155000</v>
      </c>
      <c r="F341" s="52">
        <v>38.9</v>
      </c>
      <c r="G341" s="52">
        <v>-2310</v>
      </c>
      <c r="H341" s="52">
        <v>28.9</v>
      </c>
      <c r="I341" s="52">
        <v>2.27E-05</v>
      </c>
      <c r="J341" s="52">
        <v>0</v>
      </c>
      <c r="K341" s="52">
        <v>14.5</v>
      </c>
      <c r="L341" s="52">
        <v>0.987</v>
      </c>
      <c r="M341" s="52">
        <v>1.46E-08</v>
      </c>
      <c r="N341" s="52">
        <v>0</v>
      </c>
      <c r="O341" s="52">
        <v>0</v>
      </c>
      <c r="P341" s="52">
        <v>0</v>
      </c>
    </row>
    <row r="342" spans="1:16" ht="12.75">
      <c r="A342" s="52" t="s">
        <v>131</v>
      </c>
      <c r="B342" s="52">
        <v>0.7490046296296297</v>
      </c>
      <c r="C342" s="52">
        <v>709</v>
      </c>
      <c r="D342" s="52">
        <v>961</v>
      </c>
      <c r="E342" s="52">
        <v>155000</v>
      </c>
      <c r="F342" s="52">
        <v>32.1</v>
      </c>
      <c r="G342" s="52">
        <v>-2320</v>
      </c>
      <c r="H342" s="52">
        <v>44.8</v>
      </c>
      <c r="I342" s="52">
        <v>9.92E-08</v>
      </c>
      <c r="J342" s="52">
        <v>0</v>
      </c>
      <c r="K342" s="52">
        <v>14.5</v>
      </c>
      <c r="L342" s="52">
        <v>0.986</v>
      </c>
      <c r="M342" s="52">
        <v>6.4E-11</v>
      </c>
      <c r="N342" s="52">
        <v>0</v>
      </c>
      <c r="O342" s="52">
        <v>0</v>
      </c>
      <c r="P342" s="52">
        <v>0</v>
      </c>
    </row>
    <row r="343" spans="1:16" ht="12.75">
      <c r="A343" s="52" t="s">
        <v>131</v>
      </c>
      <c r="B343" s="52">
        <v>0.7490162037037037</v>
      </c>
      <c r="C343" s="52">
        <v>437</v>
      </c>
      <c r="D343" s="52">
        <v>597</v>
      </c>
      <c r="E343" s="52">
        <v>154000</v>
      </c>
      <c r="F343" s="52">
        <v>30.6</v>
      </c>
      <c r="G343" s="52">
        <v>-2290</v>
      </c>
      <c r="H343" s="52">
        <v>78</v>
      </c>
      <c r="I343" s="52">
        <v>5.33E-10</v>
      </c>
      <c r="J343" s="52">
        <v>0</v>
      </c>
      <c r="K343" s="52">
        <v>14.5</v>
      </c>
      <c r="L343" s="52">
        <v>0.987</v>
      </c>
      <c r="M343" s="52">
        <v>3.45E-13</v>
      </c>
      <c r="N343" s="52">
        <v>0</v>
      </c>
      <c r="O343" s="52">
        <v>0</v>
      </c>
      <c r="P343" s="52">
        <v>0</v>
      </c>
    </row>
    <row r="344" spans="1:16" ht="12.75">
      <c r="A344" s="52" t="s">
        <v>131</v>
      </c>
      <c r="B344" s="52">
        <v>0.7490277777777777</v>
      </c>
      <c r="C344" s="52">
        <v>259</v>
      </c>
      <c r="D344" s="52">
        <v>331</v>
      </c>
      <c r="E344" s="52">
        <v>155000</v>
      </c>
      <c r="F344" s="52">
        <v>35.9</v>
      </c>
      <c r="G344" s="52">
        <v>-2320</v>
      </c>
      <c r="H344" s="52">
        <v>40.8</v>
      </c>
      <c r="I344" s="52">
        <v>0.0328</v>
      </c>
      <c r="J344" s="52">
        <v>0</v>
      </c>
      <c r="K344" s="52">
        <v>14.5</v>
      </c>
      <c r="L344" s="52">
        <v>0.987</v>
      </c>
      <c r="M344" s="52">
        <v>2.13E-05</v>
      </c>
      <c r="N344" s="52">
        <v>0</v>
      </c>
      <c r="O344" s="52">
        <v>0</v>
      </c>
      <c r="P344" s="52">
        <v>0</v>
      </c>
    </row>
    <row r="345" spans="1:16" ht="12.75">
      <c r="A345" s="52" t="s">
        <v>131</v>
      </c>
      <c r="B345" s="52">
        <v>0.7490393518518519</v>
      </c>
      <c r="C345" s="52">
        <v>273</v>
      </c>
      <c r="D345" s="52">
        <v>288</v>
      </c>
      <c r="E345" s="52">
        <v>155000</v>
      </c>
      <c r="F345" s="52">
        <v>39.7</v>
      </c>
      <c r="G345" s="52">
        <v>-2310</v>
      </c>
      <c r="H345" s="52">
        <v>24.6</v>
      </c>
      <c r="I345" s="52">
        <v>0.278</v>
      </c>
      <c r="J345" s="52">
        <v>0</v>
      </c>
      <c r="K345" s="52">
        <v>14.5</v>
      </c>
      <c r="L345" s="52">
        <v>0.988</v>
      </c>
      <c r="M345" s="52">
        <v>0.00018</v>
      </c>
      <c r="N345" s="52">
        <v>0</v>
      </c>
      <c r="O345" s="52">
        <v>0</v>
      </c>
      <c r="P345" s="52">
        <v>0</v>
      </c>
    </row>
    <row r="346" spans="1:16" ht="12.75">
      <c r="A346" s="52" t="s">
        <v>131</v>
      </c>
      <c r="B346" s="52">
        <v>0.749050925925926</v>
      </c>
      <c r="C346" s="52">
        <v>541</v>
      </c>
      <c r="D346" s="52">
        <v>553</v>
      </c>
      <c r="E346" s="52">
        <v>155000</v>
      </c>
      <c r="F346" s="52">
        <v>39.2</v>
      </c>
      <c r="G346" s="52">
        <v>-2250</v>
      </c>
      <c r="H346" s="52">
        <v>31.6</v>
      </c>
      <c r="I346" s="52">
        <v>0.0726</v>
      </c>
      <c r="J346" s="52">
        <v>0</v>
      </c>
      <c r="K346" s="52">
        <v>14.5</v>
      </c>
      <c r="L346" s="52">
        <v>0.987</v>
      </c>
      <c r="M346" s="52">
        <v>4.68E-05</v>
      </c>
      <c r="N346" s="52">
        <v>0</v>
      </c>
      <c r="O346" s="52">
        <v>0</v>
      </c>
      <c r="P346" s="52">
        <v>0</v>
      </c>
    </row>
    <row r="347" spans="1:16" ht="12.75">
      <c r="A347" s="52" t="s">
        <v>131</v>
      </c>
      <c r="B347" s="52">
        <v>0.7490625</v>
      </c>
      <c r="C347" s="52">
        <v>587</v>
      </c>
      <c r="D347" s="52">
        <v>791</v>
      </c>
      <c r="E347" s="52">
        <v>155000</v>
      </c>
      <c r="F347" s="52">
        <v>33.2</v>
      </c>
      <c r="G347" s="52">
        <v>-2260</v>
      </c>
      <c r="H347" s="52">
        <v>24.9</v>
      </c>
      <c r="I347" s="52">
        <v>-0.294</v>
      </c>
      <c r="J347" s="52">
        <v>0</v>
      </c>
      <c r="K347" s="52">
        <v>14.5</v>
      </c>
      <c r="L347" s="52">
        <v>0.987</v>
      </c>
      <c r="M347" s="52">
        <v>-0.000191</v>
      </c>
      <c r="N347" s="52">
        <v>0</v>
      </c>
      <c r="O347" s="52">
        <v>0</v>
      </c>
      <c r="P347" s="52">
        <v>0</v>
      </c>
    </row>
    <row r="415" ht="12.75">
      <c r="A415" s="57" t="s">
        <v>75</v>
      </c>
    </row>
    <row r="416" spans="1:16" ht="12.75">
      <c r="A416" s="52" t="s">
        <v>102</v>
      </c>
      <c r="B416" s="52" t="s">
        <v>103</v>
      </c>
      <c r="C416" s="52" t="s">
        <v>104</v>
      </c>
      <c r="D416" s="52" t="s">
        <v>105</v>
      </c>
      <c r="E416" s="52" t="s">
        <v>106</v>
      </c>
      <c r="F416" s="52" t="s">
        <v>107</v>
      </c>
      <c r="G416" s="52" t="s">
        <v>108</v>
      </c>
      <c r="H416" s="52" t="s">
        <v>109</v>
      </c>
      <c r="I416" s="52" t="s">
        <v>110</v>
      </c>
      <c r="J416" s="52" t="s">
        <v>91</v>
      </c>
      <c r="K416" s="52" t="s">
        <v>111</v>
      </c>
      <c r="L416" s="52" t="s">
        <v>112</v>
      </c>
      <c r="M416" s="52" t="s">
        <v>113</v>
      </c>
      <c r="N416" s="52" t="s">
        <v>114</v>
      </c>
      <c r="O416" s="52" t="s">
        <v>114</v>
      </c>
      <c r="P416" s="52" t="s">
        <v>114</v>
      </c>
    </row>
    <row r="417" spans="3:13" ht="12.75">
      <c r="C417" s="52" t="s">
        <v>18</v>
      </c>
      <c r="D417" s="52" t="s">
        <v>18</v>
      </c>
      <c r="E417" s="52" t="s">
        <v>18</v>
      </c>
      <c r="F417" s="52" t="s">
        <v>18</v>
      </c>
      <c r="G417" s="52" t="s">
        <v>18</v>
      </c>
      <c r="H417" s="52" t="s">
        <v>115</v>
      </c>
      <c r="I417" s="52" t="s">
        <v>18</v>
      </c>
      <c r="L417" s="52" t="s">
        <v>19</v>
      </c>
      <c r="M417" s="52" t="s">
        <v>116</v>
      </c>
    </row>
    <row r="418" spans="1:16" ht="12.75">
      <c r="A418" s="52" t="s">
        <v>131</v>
      </c>
      <c r="B418" s="52">
        <v>0.7513657407407407</v>
      </c>
      <c r="C418" s="52">
        <v>11.9</v>
      </c>
      <c r="D418" s="52">
        <v>83.2</v>
      </c>
      <c r="E418" s="52">
        <v>154000</v>
      </c>
      <c r="F418" s="52">
        <v>80.2</v>
      </c>
      <c r="G418" s="52">
        <v>-2220</v>
      </c>
      <c r="H418" s="52">
        <v>12.5</v>
      </c>
      <c r="I418" s="52">
        <v>-0.73</v>
      </c>
      <c r="J418" s="52">
        <v>0</v>
      </c>
      <c r="K418" s="52">
        <v>14.5</v>
      </c>
      <c r="L418" s="52">
        <v>0.989</v>
      </c>
      <c r="M418" s="52">
        <v>-0.000472</v>
      </c>
      <c r="N418" s="52">
        <v>0</v>
      </c>
      <c r="O418" s="52">
        <v>0</v>
      </c>
      <c r="P418" s="52">
        <v>0</v>
      </c>
    </row>
    <row r="419" spans="1:16" ht="12.75">
      <c r="A419" s="52" t="s">
        <v>131</v>
      </c>
      <c r="B419" s="52">
        <v>0.7513773148148148</v>
      </c>
      <c r="C419" s="52">
        <v>11.6</v>
      </c>
      <c r="D419" s="52">
        <v>83</v>
      </c>
      <c r="E419" s="52">
        <v>154000</v>
      </c>
      <c r="F419" s="52">
        <v>83.2</v>
      </c>
      <c r="G419" s="52">
        <v>-2180</v>
      </c>
      <c r="H419" s="52">
        <v>10.6</v>
      </c>
      <c r="I419" s="52">
        <v>-0.116</v>
      </c>
      <c r="J419" s="52">
        <v>0</v>
      </c>
      <c r="K419" s="52">
        <v>14.5</v>
      </c>
      <c r="L419" s="52">
        <v>0.989</v>
      </c>
      <c r="M419" s="52">
        <v>-7.52E-05</v>
      </c>
      <c r="N419" s="52">
        <v>0</v>
      </c>
      <c r="O419" s="52">
        <v>0</v>
      </c>
      <c r="P419" s="52">
        <v>0</v>
      </c>
    </row>
    <row r="420" spans="1:16" ht="12.75">
      <c r="A420" s="52" t="s">
        <v>131</v>
      </c>
      <c r="B420" s="52">
        <v>0.751388888888889</v>
      </c>
      <c r="C420" s="52">
        <v>13.8</v>
      </c>
      <c r="D420" s="52">
        <v>83.5</v>
      </c>
      <c r="E420" s="52">
        <v>154000</v>
      </c>
      <c r="F420" s="52">
        <v>140</v>
      </c>
      <c r="G420" s="52">
        <v>-1980</v>
      </c>
      <c r="H420" s="52">
        <v>10.7</v>
      </c>
      <c r="I420" s="52">
        <v>0.732</v>
      </c>
      <c r="J420" s="52">
        <v>0</v>
      </c>
      <c r="K420" s="52">
        <v>14.5</v>
      </c>
      <c r="L420" s="52">
        <v>0.99</v>
      </c>
      <c r="M420" s="52">
        <v>0.000474</v>
      </c>
      <c r="N420" s="52">
        <v>0</v>
      </c>
      <c r="O420" s="52">
        <v>0</v>
      </c>
      <c r="P420" s="52">
        <v>0</v>
      </c>
    </row>
    <row r="421" spans="1:16" ht="12.75">
      <c r="A421" s="52" t="s">
        <v>131</v>
      </c>
      <c r="B421" s="52">
        <v>0.7514004629629629</v>
      </c>
      <c r="C421" s="52">
        <v>23</v>
      </c>
      <c r="D421" s="52">
        <v>90.6</v>
      </c>
      <c r="E421" s="52">
        <v>154000</v>
      </c>
      <c r="F421" s="52">
        <v>174</v>
      </c>
      <c r="G421" s="52">
        <v>-1920</v>
      </c>
      <c r="H421" s="52">
        <v>10</v>
      </c>
      <c r="I421" s="52">
        <v>0.427</v>
      </c>
      <c r="J421" s="52">
        <v>0</v>
      </c>
      <c r="K421" s="52">
        <v>14.6</v>
      </c>
      <c r="L421" s="52">
        <v>0.99</v>
      </c>
      <c r="M421" s="52">
        <v>0.000276</v>
      </c>
      <c r="N421" s="52">
        <v>0</v>
      </c>
      <c r="O421" s="52">
        <v>0</v>
      </c>
      <c r="P421" s="52">
        <v>0</v>
      </c>
    </row>
    <row r="422" spans="1:16" ht="12.75">
      <c r="A422" s="52" t="s">
        <v>131</v>
      </c>
      <c r="B422" s="52">
        <v>0.7514120370370371</v>
      </c>
      <c r="C422" s="52">
        <v>25.2</v>
      </c>
      <c r="D422" s="52">
        <v>104</v>
      </c>
      <c r="E422" s="52">
        <v>155000</v>
      </c>
      <c r="F422" s="52">
        <v>145</v>
      </c>
      <c r="G422" s="52">
        <v>-1940</v>
      </c>
      <c r="H422" s="52">
        <v>10.3</v>
      </c>
      <c r="I422" s="52">
        <v>0.339</v>
      </c>
      <c r="J422" s="52">
        <v>0</v>
      </c>
      <c r="K422" s="52">
        <v>14.6</v>
      </c>
      <c r="L422" s="52">
        <v>0.99</v>
      </c>
      <c r="M422" s="52">
        <v>0.000219</v>
      </c>
      <c r="N422" s="52">
        <v>0</v>
      </c>
      <c r="O422" s="52">
        <v>0</v>
      </c>
      <c r="P422" s="52">
        <v>0</v>
      </c>
    </row>
    <row r="423" spans="1:16" ht="12.75">
      <c r="A423" s="52" t="s">
        <v>131</v>
      </c>
      <c r="B423" s="52">
        <v>0.7514236111111111</v>
      </c>
      <c r="C423" s="52">
        <v>17.6</v>
      </c>
      <c r="D423" s="52">
        <v>94.9</v>
      </c>
      <c r="E423" s="52">
        <v>154000</v>
      </c>
      <c r="F423" s="52">
        <v>104</v>
      </c>
      <c r="G423" s="52">
        <v>-1930</v>
      </c>
      <c r="H423" s="52">
        <v>11.3</v>
      </c>
      <c r="I423" s="52">
        <v>0.733</v>
      </c>
      <c r="J423" s="52">
        <v>0</v>
      </c>
      <c r="K423" s="52">
        <v>14.6</v>
      </c>
      <c r="L423" s="52">
        <v>0.99</v>
      </c>
      <c r="M423" s="52">
        <v>0.000475</v>
      </c>
      <c r="N423" s="52">
        <v>0</v>
      </c>
      <c r="O423" s="52">
        <v>0</v>
      </c>
      <c r="P423" s="52">
        <v>0</v>
      </c>
    </row>
    <row r="424" spans="1:16" ht="12.75">
      <c r="A424" s="52" t="s">
        <v>131</v>
      </c>
      <c r="B424" s="52">
        <v>0.7514351851851852</v>
      </c>
      <c r="C424" s="52">
        <v>15.8</v>
      </c>
      <c r="D424" s="52">
        <v>93.6</v>
      </c>
      <c r="E424" s="52">
        <v>155000</v>
      </c>
      <c r="F424" s="52">
        <v>112</v>
      </c>
      <c r="G424" s="52">
        <v>-2010</v>
      </c>
      <c r="H424" s="52">
        <v>10.9</v>
      </c>
      <c r="I424" s="52">
        <v>1.11</v>
      </c>
      <c r="J424" s="52">
        <v>0</v>
      </c>
      <c r="K424" s="52">
        <v>14.5</v>
      </c>
      <c r="L424" s="52">
        <v>0.99</v>
      </c>
      <c r="M424" s="52">
        <v>0.000718</v>
      </c>
      <c r="N424" s="52">
        <v>0</v>
      </c>
      <c r="O424" s="52">
        <v>0</v>
      </c>
      <c r="P424" s="52">
        <v>0</v>
      </c>
    </row>
    <row r="425" spans="1:16" ht="12.75">
      <c r="A425" s="52" t="s">
        <v>131</v>
      </c>
      <c r="B425" s="52">
        <v>0.7514467592592592</v>
      </c>
      <c r="C425" s="52">
        <v>14.5</v>
      </c>
      <c r="D425" s="52">
        <v>86.3</v>
      </c>
      <c r="E425" s="52">
        <v>155000</v>
      </c>
      <c r="F425" s="52">
        <v>114</v>
      </c>
      <c r="G425" s="52">
        <v>-2080</v>
      </c>
      <c r="H425" s="52">
        <v>10.6</v>
      </c>
      <c r="I425" s="52">
        <v>0.815</v>
      </c>
      <c r="J425" s="52">
        <v>0</v>
      </c>
      <c r="K425" s="52">
        <v>14.5</v>
      </c>
      <c r="L425" s="52">
        <v>0.989</v>
      </c>
      <c r="M425" s="52">
        <v>0.000527</v>
      </c>
      <c r="N425" s="52">
        <v>0</v>
      </c>
      <c r="O425" s="52">
        <v>0</v>
      </c>
      <c r="P425" s="52">
        <v>0</v>
      </c>
    </row>
    <row r="426" spans="1:16" ht="12.75">
      <c r="A426" s="52" t="s">
        <v>131</v>
      </c>
      <c r="B426" s="52">
        <v>0.7514583333333333</v>
      </c>
      <c r="C426" s="52">
        <v>12.2</v>
      </c>
      <c r="D426" s="52">
        <v>80.1</v>
      </c>
      <c r="E426" s="52">
        <v>154000</v>
      </c>
      <c r="F426" s="52">
        <v>92</v>
      </c>
      <c r="G426" s="52">
        <v>-1870</v>
      </c>
      <c r="H426" s="52">
        <v>10.7</v>
      </c>
      <c r="I426" s="52">
        <v>0.959</v>
      </c>
      <c r="J426" s="52">
        <v>0</v>
      </c>
      <c r="K426" s="52">
        <v>14.6</v>
      </c>
      <c r="L426" s="52">
        <v>0.99</v>
      </c>
      <c r="M426" s="52">
        <v>0.000624</v>
      </c>
      <c r="N426" s="52">
        <v>0</v>
      </c>
      <c r="O426" s="52">
        <v>0</v>
      </c>
      <c r="P426" s="52">
        <v>0</v>
      </c>
    </row>
    <row r="427" spans="1:16" ht="12.75">
      <c r="A427" s="52" t="s">
        <v>131</v>
      </c>
      <c r="B427" s="52">
        <v>0.7514699074074075</v>
      </c>
      <c r="C427" s="52">
        <v>12.2</v>
      </c>
      <c r="D427" s="52">
        <v>81.5</v>
      </c>
      <c r="E427" s="52">
        <v>154000</v>
      </c>
      <c r="F427" s="52">
        <v>148</v>
      </c>
      <c r="G427" s="52">
        <v>-1310</v>
      </c>
      <c r="H427" s="52">
        <v>12.6</v>
      </c>
      <c r="I427" s="52">
        <v>0.427</v>
      </c>
      <c r="J427" s="52">
        <v>0</v>
      </c>
      <c r="K427" s="52">
        <v>14.6</v>
      </c>
      <c r="L427" s="52">
        <v>0.993</v>
      </c>
      <c r="M427" s="52">
        <v>0.000277</v>
      </c>
      <c r="N427" s="52">
        <v>0</v>
      </c>
      <c r="O427" s="52">
        <v>0</v>
      </c>
      <c r="P427" s="52">
        <v>0</v>
      </c>
    </row>
    <row r="428" spans="1:16" ht="12.75">
      <c r="A428" s="52" t="s">
        <v>131</v>
      </c>
      <c r="B428" s="52">
        <v>0.7514814814814814</v>
      </c>
      <c r="C428" s="52">
        <v>11.5</v>
      </c>
      <c r="D428" s="52">
        <v>79.6</v>
      </c>
      <c r="E428" s="52">
        <v>154000</v>
      </c>
      <c r="F428" s="52">
        <v>160</v>
      </c>
      <c r="G428" s="52">
        <v>-1460</v>
      </c>
      <c r="H428" s="52">
        <v>11.8</v>
      </c>
      <c r="I428" s="52">
        <v>0.00434</v>
      </c>
      <c r="J428" s="52">
        <v>0</v>
      </c>
      <c r="K428" s="52">
        <v>14.6</v>
      </c>
      <c r="L428" s="52">
        <v>0.992</v>
      </c>
      <c r="M428" s="52">
        <v>2.94E-06</v>
      </c>
      <c r="N428" s="52">
        <v>0</v>
      </c>
      <c r="O428" s="52">
        <v>0</v>
      </c>
      <c r="P428" s="52">
        <v>0</v>
      </c>
    </row>
    <row r="429" spans="1:16" ht="12.75">
      <c r="A429" s="52" t="s">
        <v>131</v>
      </c>
      <c r="B429" s="52">
        <v>0.7514930555555556</v>
      </c>
      <c r="C429" s="52">
        <v>11.4</v>
      </c>
      <c r="D429" s="52">
        <v>80.5</v>
      </c>
      <c r="E429" s="52">
        <v>154000</v>
      </c>
      <c r="F429" s="52">
        <v>144</v>
      </c>
      <c r="G429" s="52">
        <v>-1730</v>
      </c>
      <c r="H429" s="52">
        <v>11.9</v>
      </c>
      <c r="I429" s="52">
        <v>0.0972</v>
      </c>
      <c r="J429" s="52">
        <v>0</v>
      </c>
      <c r="K429" s="52">
        <v>14.6</v>
      </c>
      <c r="L429" s="52">
        <v>0.991</v>
      </c>
      <c r="M429" s="52">
        <v>6.3E-05</v>
      </c>
      <c r="N429" s="52">
        <v>0</v>
      </c>
      <c r="O429" s="52">
        <v>0</v>
      </c>
      <c r="P429" s="52">
        <v>0</v>
      </c>
    </row>
    <row r="430" spans="1:16" ht="12.75">
      <c r="A430" s="52" t="s">
        <v>131</v>
      </c>
      <c r="B430" s="52">
        <v>0.7515046296296296</v>
      </c>
      <c r="C430" s="52">
        <v>17.9</v>
      </c>
      <c r="D430" s="52">
        <v>90.9</v>
      </c>
      <c r="E430" s="52">
        <v>154000</v>
      </c>
      <c r="F430" s="52">
        <v>168</v>
      </c>
      <c r="G430" s="52">
        <v>-1710</v>
      </c>
      <c r="H430" s="52">
        <v>10.9</v>
      </c>
      <c r="I430" s="52">
        <v>0.000401</v>
      </c>
      <c r="J430" s="52">
        <v>0</v>
      </c>
      <c r="K430" s="52">
        <v>14.6</v>
      </c>
      <c r="L430" s="52">
        <v>0.991</v>
      </c>
      <c r="M430" s="52">
        <v>2.6E-07</v>
      </c>
      <c r="N430" s="52">
        <v>0</v>
      </c>
      <c r="O430" s="52">
        <v>0</v>
      </c>
      <c r="P430" s="52">
        <v>0</v>
      </c>
    </row>
    <row r="431" spans="1:16" ht="12.75">
      <c r="A431" s="52" t="s">
        <v>131</v>
      </c>
      <c r="B431" s="52">
        <v>0.7515162037037038</v>
      </c>
      <c r="C431" s="52">
        <v>22.1</v>
      </c>
      <c r="D431" s="52">
        <v>101</v>
      </c>
      <c r="E431" s="52">
        <v>155000</v>
      </c>
      <c r="F431" s="52">
        <v>180</v>
      </c>
      <c r="G431" s="52">
        <v>-1410</v>
      </c>
      <c r="H431" s="52">
        <v>9.74</v>
      </c>
      <c r="I431" s="52">
        <v>1.76E-06</v>
      </c>
      <c r="J431" s="52">
        <v>0</v>
      </c>
      <c r="K431" s="52">
        <v>14.6</v>
      </c>
      <c r="L431" s="52">
        <v>0.992</v>
      </c>
      <c r="M431" s="52">
        <v>1.14E-09</v>
      </c>
      <c r="N431" s="52">
        <v>0</v>
      </c>
      <c r="O431" s="52">
        <v>0</v>
      </c>
      <c r="P431" s="52">
        <v>0</v>
      </c>
    </row>
    <row r="432" spans="1:16" ht="12.75">
      <c r="A432" s="52" t="s">
        <v>131</v>
      </c>
      <c r="B432" s="52">
        <v>0.7515277777777777</v>
      </c>
      <c r="C432" s="52">
        <v>20.3</v>
      </c>
      <c r="D432" s="52">
        <v>92.1</v>
      </c>
      <c r="E432" s="52">
        <v>154000</v>
      </c>
      <c r="F432" s="52">
        <v>140</v>
      </c>
      <c r="G432" s="52">
        <v>-1530</v>
      </c>
      <c r="H432" s="52">
        <v>11</v>
      </c>
      <c r="I432" s="52">
        <v>9.43E-09</v>
      </c>
      <c r="J432" s="52">
        <v>0</v>
      </c>
      <c r="K432" s="52">
        <v>14.6</v>
      </c>
      <c r="L432" s="52">
        <v>0.992</v>
      </c>
      <c r="M432" s="52">
        <v>6.11E-12</v>
      </c>
      <c r="N432" s="52">
        <v>0</v>
      </c>
      <c r="O432" s="52">
        <v>0</v>
      </c>
      <c r="P432" s="52">
        <v>0</v>
      </c>
    </row>
    <row r="433" spans="1:16" ht="12.75">
      <c r="A433" s="52" t="s">
        <v>131</v>
      </c>
      <c r="B433" s="52">
        <v>0.7515393518518518</v>
      </c>
      <c r="C433" s="52">
        <v>17.3</v>
      </c>
      <c r="D433" s="52">
        <v>86.1</v>
      </c>
      <c r="E433" s="52">
        <v>155000</v>
      </c>
      <c r="F433" s="52">
        <v>120</v>
      </c>
      <c r="G433" s="52">
        <v>-1680</v>
      </c>
      <c r="H433" s="52">
        <v>11.1</v>
      </c>
      <c r="I433" s="52">
        <v>0.228</v>
      </c>
      <c r="J433" s="52">
        <v>0</v>
      </c>
      <c r="K433" s="52">
        <v>14.6</v>
      </c>
      <c r="L433" s="52">
        <v>0.991</v>
      </c>
      <c r="M433" s="52">
        <v>0.000148</v>
      </c>
      <c r="N433" s="52">
        <v>0</v>
      </c>
      <c r="O433" s="52">
        <v>0</v>
      </c>
      <c r="P433" s="52">
        <v>0</v>
      </c>
    </row>
    <row r="434" spans="1:16" ht="12.75">
      <c r="A434" s="52" t="s">
        <v>131</v>
      </c>
      <c r="B434" s="52">
        <v>0.751550925925926</v>
      </c>
      <c r="C434" s="52">
        <v>15.1</v>
      </c>
      <c r="D434" s="52">
        <v>82.4</v>
      </c>
      <c r="E434" s="52">
        <v>155000</v>
      </c>
      <c r="F434" s="52">
        <v>84.4</v>
      </c>
      <c r="G434" s="52">
        <v>-1810</v>
      </c>
      <c r="H434" s="52">
        <v>10.9</v>
      </c>
      <c r="I434" s="52">
        <v>0.147</v>
      </c>
      <c r="J434" s="52">
        <v>0</v>
      </c>
      <c r="K434" s="52">
        <v>14.6</v>
      </c>
      <c r="L434" s="52">
        <v>0.99</v>
      </c>
      <c r="M434" s="52">
        <v>9.54E-05</v>
      </c>
      <c r="N434" s="52">
        <v>0</v>
      </c>
      <c r="O434" s="52">
        <v>0</v>
      </c>
      <c r="P434" s="52">
        <v>0</v>
      </c>
    </row>
    <row r="435" spans="1:16" ht="12.75">
      <c r="A435" s="52" t="s">
        <v>131</v>
      </c>
      <c r="B435" s="52">
        <v>0.7515625</v>
      </c>
      <c r="C435" s="52">
        <v>13.8</v>
      </c>
      <c r="D435" s="52">
        <v>87.2</v>
      </c>
      <c r="E435" s="52">
        <v>154000</v>
      </c>
      <c r="F435" s="52">
        <v>67.2</v>
      </c>
      <c r="G435" s="52">
        <v>-1840</v>
      </c>
      <c r="H435" s="52">
        <v>11</v>
      </c>
      <c r="I435" s="52">
        <v>1.5</v>
      </c>
      <c r="J435" s="52">
        <v>0</v>
      </c>
      <c r="K435" s="52">
        <v>14.6</v>
      </c>
      <c r="L435" s="52">
        <v>0.99</v>
      </c>
      <c r="M435" s="52">
        <v>0.000975</v>
      </c>
      <c r="N435" s="52">
        <v>0</v>
      </c>
      <c r="O435" s="52">
        <v>0</v>
      </c>
      <c r="P435" s="52">
        <v>0</v>
      </c>
    </row>
    <row r="436" spans="1:16" ht="12.75">
      <c r="A436" s="52" t="s">
        <v>131</v>
      </c>
      <c r="B436" s="52">
        <v>0.7515740740740741</v>
      </c>
      <c r="C436" s="52">
        <v>16.5</v>
      </c>
      <c r="D436" s="52">
        <v>87.4</v>
      </c>
      <c r="E436" s="52">
        <v>154000</v>
      </c>
      <c r="F436" s="52">
        <v>111</v>
      </c>
      <c r="G436" s="52">
        <v>-1870</v>
      </c>
      <c r="H436" s="52">
        <v>12</v>
      </c>
      <c r="I436" s="52">
        <v>0.97</v>
      </c>
      <c r="J436" s="52">
        <v>0</v>
      </c>
      <c r="K436" s="52">
        <v>14.6</v>
      </c>
      <c r="L436" s="52">
        <v>0.99</v>
      </c>
      <c r="M436" s="52">
        <v>0.000628</v>
      </c>
      <c r="N436" s="52">
        <v>0</v>
      </c>
      <c r="O436" s="52">
        <v>0</v>
      </c>
      <c r="P436" s="52">
        <v>0</v>
      </c>
    </row>
    <row r="437" spans="1:16" ht="12.75">
      <c r="A437" s="52" t="s">
        <v>131</v>
      </c>
      <c r="B437" s="52">
        <v>0.7515856481481481</v>
      </c>
      <c r="C437" s="52">
        <v>18.5</v>
      </c>
      <c r="D437" s="52">
        <v>91.3</v>
      </c>
      <c r="E437" s="52">
        <v>155000</v>
      </c>
      <c r="F437" s="52">
        <v>165</v>
      </c>
      <c r="G437" s="52">
        <v>-1830</v>
      </c>
      <c r="H437" s="52">
        <v>11.2</v>
      </c>
      <c r="I437" s="52">
        <v>1.14</v>
      </c>
      <c r="J437" s="52">
        <v>0</v>
      </c>
      <c r="K437" s="52">
        <v>14.6</v>
      </c>
      <c r="L437" s="52">
        <v>0.99</v>
      </c>
      <c r="M437" s="52">
        <v>0.000739</v>
      </c>
      <c r="N437" s="52">
        <v>0</v>
      </c>
      <c r="O437" s="52">
        <v>0</v>
      </c>
      <c r="P437" s="52">
        <v>0</v>
      </c>
    </row>
    <row r="438" spans="1:16" ht="12.75">
      <c r="A438" s="52" t="s">
        <v>131</v>
      </c>
      <c r="B438" s="52">
        <v>0.7515972222222222</v>
      </c>
      <c r="C438" s="52">
        <v>17.3</v>
      </c>
      <c r="D438" s="52">
        <v>92</v>
      </c>
      <c r="E438" s="52">
        <v>155000</v>
      </c>
      <c r="F438" s="52">
        <v>162</v>
      </c>
      <c r="G438" s="52">
        <v>-1800</v>
      </c>
      <c r="H438" s="52">
        <v>11.3</v>
      </c>
      <c r="I438" s="52">
        <v>0.776</v>
      </c>
      <c r="J438" s="52">
        <v>0</v>
      </c>
      <c r="K438" s="52">
        <v>14.6</v>
      </c>
      <c r="L438" s="52">
        <v>0.99</v>
      </c>
      <c r="M438" s="52">
        <v>0.000502</v>
      </c>
      <c r="N438" s="52">
        <v>0</v>
      </c>
      <c r="O438" s="52">
        <v>0</v>
      </c>
      <c r="P438" s="52">
        <v>0</v>
      </c>
    </row>
    <row r="439" spans="1:16" ht="12.75">
      <c r="A439" s="52" t="s">
        <v>131</v>
      </c>
      <c r="B439" s="52">
        <v>0.7516087962962964</v>
      </c>
      <c r="C439" s="52">
        <v>13.7</v>
      </c>
      <c r="D439" s="52">
        <v>85.4</v>
      </c>
      <c r="E439" s="52">
        <v>154000</v>
      </c>
      <c r="F439" s="52">
        <v>163</v>
      </c>
      <c r="G439" s="52">
        <v>-1830</v>
      </c>
      <c r="H439" s="52">
        <v>9.98</v>
      </c>
      <c r="I439" s="52">
        <v>1.15</v>
      </c>
      <c r="J439" s="52">
        <v>0</v>
      </c>
      <c r="K439" s="52">
        <v>14.6</v>
      </c>
      <c r="L439" s="52">
        <v>0.99</v>
      </c>
      <c r="M439" s="52">
        <v>0.000748</v>
      </c>
      <c r="N439" s="52">
        <v>0</v>
      </c>
      <c r="O439" s="52">
        <v>0</v>
      </c>
      <c r="P439" s="52">
        <v>0</v>
      </c>
    </row>
    <row r="440" spans="1:16" ht="12.75">
      <c r="A440" s="52" t="s">
        <v>131</v>
      </c>
      <c r="B440" s="52">
        <v>0.7516203703703703</v>
      </c>
      <c r="C440" s="52">
        <v>13.3</v>
      </c>
      <c r="D440" s="52">
        <v>79.4</v>
      </c>
      <c r="E440" s="52">
        <v>154000</v>
      </c>
      <c r="F440" s="52">
        <v>210</v>
      </c>
      <c r="G440" s="52">
        <v>-1400</v>
      </c>
      <c r="H440" s="52">
        <v>11.1</v>
      </c>
      <c r="I440" s="52">
        <v>0.04</v>
      </c>
      <c r="J440" s="52">
        <v>0</v>
      </c>
      <c r="K440" s="52">
        <v>14.6</v>
      </c>
      <c r="L440" s="52">
        <v>0.992</v>
      </c>
      <c r="M440" s="52">
        <v>2.6E-05</v>
      </c>
      <c r="N440" s="52">
        <v>0</v>
      </c>
      <c r="O440" s="52">
        <v>0</v>
      </c>
      <c r="P440" s="52">
        <v>0</v>
      </c>
    </row>
    <row r="441" spans="1:16" ht="12.75">
      <c r="A441" s="52" t="s">
        <v>131</v>
      </c>
      <c r="B441" s="52">
        <v>0.7516319444444445</v>
      </c>
      <c r="C441" s="52">
        <v>14</v>
      </c>
      <c r="D441" s="52">
        <v>84.2</v>
      </c>
      <c r="E441" s="52">
        <v>154000</v>
      </c>
      <c r="F441" s="52">
        <v>229</v>
      </c>
      <c r="G441" s="52">
        <v>-1220</v>
      </c>
      <c r="H441" s="52">
        <v>12.2</v>
      </c>
      <c r="I441" s="52">
        <v>0.000215</v>
      </c>
      <c r="J441" s="52">
        <v>0</v>
      </c>
      <c r="K441" s="52">
        <v>14.6</v>
      </c>
      <c r="L441" s="52">
        <v>0.993</v>
      </c>
      <c r="M441" s="52">
        <v>1.39E-07</v>
      </c>
      <c r="N441" s="52">
        <v>0</v>
      </c>
      <c r="O441" s="52">
        <v>0</v>
      </c>
      <c r="P441" s="52">
        <v>0</v>
      </c>
    </row>
    <row r="442" spans="1:16" ht="12.75">
      <c r="A442" s="52" t="s">
        <v>131</v>
      </c>
      <c r="B442" s="52">
        <v>0.7516435185185185</v>
      </c>
      <c r="C442" s="52">
        <v>13.9</v>
      </c>
      <c r="D442" s="52">
        <v>86.7</v>
      </c>
      <c r="E442" s="52">
        <v>154000</v>
      </c>
      <c r="F442" s="52">
        <v>177</v>
      </c>
      <c r="G442" s="52">
        <v>-1450</v>
      </c>
      <c r="H442" s="52">
        <v>12.1</v>
      </c>
      <c r="I442" s="52">
        <v>1.3</v>
      </c>
      <c r="J442" s="52">
        <v>0</v>
      </c>
      <c r="K442" s="52">
        <v>14.6</v>
      </c>
      <c r="L442" s="52">
        <v>0.992</v>
      </c>
      <c r="M442" s="52">
        <v>0.000845</v>
      </c>
      <c r="N442" s="52">
        <v>0</v>
      </c>
      <c r="O442" s="52">
        <v>0</v>
      </c>
      <c r="P442" s="52">
        <v>0</v>
      </c>
    </row>
    <row r="443" spans="1:16" ht="12.75">
      <c r="A443" s="52" t="s">
        <v>131</v>
      </c>
      <c r="B443" s="52">
        <v>0.7516550925925927</v>
      </c>
      <c r="C443" s="52">
        <v>13.7</v>
      </c>
      <c r="D443" s="52">
        <v>89.1</v>
      </c>
      <c r="E443" s="52">
        <v>154000</v>
      </c>
      <c r="F443" s="52">
        <v>161</v>
      </c>
      <c r="G443" s="52">
        <v>-1520</v>
      </c>
      <c r="H443" s="52">
        <v>11.4</v>
      </c>
      <c r="I443" s="52">
        <v>0.459</v>
      </c>
      <c r="J443" s="52">
        <v>0</v>
      </c>
      <c r="K443" s="52">
        <v>14.6</v>
      </c>
      <c r="L443" s="52">
        <v>0.992</v>
      </c>
      <c r="M443" s="52">
        <v>0.000297</v>
      </c>
      <c r="N443" s="52">
        <v>0</v>
      </c>
      <c r="O443" s="52">
        <v>0</v>
      </c>
      <c r="P443" s="52">
        <v>0</v>
      </c>
    </row>
    <row r="444" spans="1:16" ht="12.75">
      <c r="A444" s="52" t="s">
        <v>131</v>
      </c>
      <c r="B444" s="52">
        <v>0.7516666666666666</v>
      </c>
      <c r="C444" s="52">
        <v>17.1</v>
      </c>
      <c r="D444" s="52">
        <v>89.9</v>
      </c>
      <c r="E444" s="52">
        <v>154000</v>
      </c>
      <c r="F444" s="52">
        <v>161</v>
      </c>
      <c r="G444" s="52">
        <v>-1580</v>
      </c>
      <c r="H444" s="52">
        <v>11.5</v>
      </c>
      <c r="I444" s="52">
        <v>0.203</v>
      </c>
      <c r="J444" s="52">
        <v>0</v>
      </c>
      <c r="K444" s="52">
        <v>14.6</v>
      </c>
      <c r="L444" s="52">
        <v>0.991</v>
      </c>
      <c r="M444" s="52">
        <v>0.000132</v>
      </c>
      <c r="N444" s="52">
        <v>0</v>
      </c>
      <c r="O444" s="52">
        <v>0</v>
      </c>
      <c r="P444" s="52">
        <v>0</v>
      </c>
    </row>
    <row r="445" spans="1:16" ht="12.75">
      <c r="A445" s="52" t="s">
        <v>131</v>
      </c>
      <c r="B445" s="52">
        <v>0.7516782407407407</v>
      </c>
      <c r="C445" s="52">
        <v>21.4</v>
      </c>
      <c r="D445" s="52">
        <v>93.5</v>
      </c>
      <c r="E445" s="52">
        <v>155000</v>
      </c>
      <c r="F445" s="52">
        <v>226</v>
      </c>
      <c r="G445" s="52">
        <v>-1460</v>
      </c>
      <c r="H445" s="52">
        <v>12.8</v>
      </c>
      <c r="I445" s="52">
        <v>0.623</v>
      </c>
      <c r="J445" s="52">
        <v>0</v>
      </c>
      <c r="K445" s="52">
        <v>14.6</v>
      </c>
      <c r="L445" s="52">
        <v>0.992</v>
      </c>
      <c r="M445" s="52">
        <v>0.000403</v>
      </c>
      <c r="N445" s="52">
        <v>0</v>
      </c>
      <c r="O445" s="52">
        <v>0</v>
      </c>
      <c r="P445" s="52">
        <v>0</v>
      </c>
    </row>
    <row r="446" spans="1:16" ht="12.75">
      <c r="A446" s="52" t="s">
        <v>131</v>
      </c>
      <c r="B446" s="52">
        <v>0.7516898148148149</v>
      </c>
      <c r="C446" s="52">
        <v>19.5</v>
      </c>
      <c r="D446" s="52">
        <v>93.3</v>
      </c>
      <c r="E446" s="52">
        <v>155000</v>
      </c>
      <c r="F446" s="52">
        <v>196</v>
      </c>
      <c r="G446" s="52">
        <v>-1580</v>
      </c>
      <c r="H446" s="52">
        <v>13.3</v>
      </c>
      <c r="I446" s="52">
        <v>0.128</v>
      </c>
      <c r="J446" s="52">
        <v>0</v>
      </c>
      <c r="K446" s="52">
        <v>14.6</v>
      </c>
      <c r="L446" s="52">
        <v>0.991</v>
      </c>
      <c r="M446" s="52">
        <v>8.28E-05</v>
      </c>
      <c r="N446" s="52">
        <v>0</v>
      </c>
      <c r="O446" s="52">
        <v>0</v>
      </c>
      <c r="P446" s="52">
        <v>0</v>
      </c>
    </row>
    <row r="447" spans="1:16" ht="12.75">
      <c r="A447" s="52" t="s">
        <v>131</v>
      </c>
      <c r="B447" s="52">
        <v>0.7517013888888888</v>
      </c>
      <c r="C447" s="52">
        <v>15.2</v>
      </c>
      <c r="D447" s="52">
        <v>87.2</v>
      </c>
      <c r="E447" s="52">
        <v>154000</v>
      </c>
      <c r="F447" s="52">
        <v>135</v>
      </c>
      <c r="G447" s="52">
        <v>-1670</v>
      </c>
      <c r="H447" s="52">
        <v>11.3</v>
      </c>
      <c r="I447" s="52">
        <v>2.06</v>
      </c>
      <c r="J447" s="52">
        <v>0</v>
      </c>
      <c r="K447" s="52">
        <v>14.6</v>
      </c>
      <c r="L447" s="52">
        <v>0.991</v>
      </c>
      <c r="M447" s="52">
        <v>0.00133</v>
      </c>
      <c r="N447" s="52">
        <v>0</v>
      </c>
      <c r="O447" s="52">
        <v>0</v>
      </c>
      <c r="P447" s="52">
        <v>0</v>
      </c>
    </row>
    <row r="448" spans="1:16" ht="12.75">
      <c r="A448" s="52" t="s">
        <v>131</v>
      </c>
      <c r="B448" s="52">
        <v>0.751712962962963</v>
      </c>
      <c r="C448" s="52">
        <v>21.2</v>
      </c>
      <c r="D448" s="52">
        <v>89.2</v>
      </c>
      <c r="E448" s="52">
        <v>154000</v>
      </c>
      <c r="F448" s="52">
        <v>182</v>
      </c>
      <c r="G448" s="52">
        <v>-1480</v>
      </c>
      <c r="H448" s="52">
        <v>14.6</v>
      </c>
      <c r="I448" s="52">
        <v>0.662</v>
      </c>
      <c r="J448" s="52">
        <v>0</v>
      </c>
      <c r="K448" s="52">
        <v>14.6</v>
      </c>
      <c r="L448" s="52">
        <v>0.992</v>
      </c>
      <c r="M448" s="52">
        <v>0.000429</v>
      </c>
      <c r="N448" s="52">
        <v>0</v>
      </c>
      <c r="O448" s="52">
        <v>0</v>
      </c>
      <c r="P448" s="52">
        <v>0</v>
      </c>
    </row>
    <row r="449" spans="1:16" ht="12.75">
      <c r="A449" s="52" t="s">
        <v>131</v>
      </c>
      <c r="B449" s="52">
        <v>0.751724537037037</v>
      </c>
      <c r="C449" s="52">
        <v>31.3</v>
      </c>
      <c r="D449" s="52">
        <v>106</v>
      </c>
      <c r="E449" s="52">
        <v>155000</v>
      </c>
      <c r="F449" s="52">
        <v>207</v>
      </c>
      <c r="G449" s="52">
        <v>-1450</v>
      </c>
      <c r="H449" s="52">
        <v>12</v>
      </c>
      <c r="I449" s="52">
        <v>1.61</v>
      </c>
      <c r="J449" s="52">
        <v>0</v>
      </c>
      <c r="K449" s="52">
        <v>14.6</v>
      </c>
      <c r="L449" s="52">
        <v>0.992</v>
      </c>
      <c r="M449" s="52">
        <v>0.00104</v>
      </c>
      <c r="N449" s="52">
        <v>0</v>
      </c>
      <c r="O449" s="52">
        <v>0</v>
      </c>
      <c r="P449" s="52">
        <v>0</v>
      </c>
    </row>
    <row r="450" spans="1:16" ht="12.75">
      <c r="A450" s="52" t="s">
        <v>131</v>
      </c>
      <c r="B450" s="52">
        <v>0.7517361111111112</v>
      </c>
      <c r="C450" s="52">
        <v>26.8</v>
      </c>
      <c r="D450" s="52">
        <v>103</v>
      </c>
      <c r="E450" s="52">
        <v>155000</v>
      </c>
      <c r="F450" s="52">
        <v>141</v>
      </c>
      <c r="G450" s="52">
        <v>-1620</v>
      </c>
      <c r="H450" s="52">
        <v>12.2</v>
      </c>
      <c r="I450" s="52">
        <v>0.373</v>
      </c>
      <c r="J450" s="52">
        <v>0</v>
      </c>
      <c r="K450" s="52">
        <v>14.6</v>
      </c>
      <c r="L450" s="52">
        <v>0.991</v>
      </c>
      <c r="M450" s="52">
        <v>0.000241</v>
      </c>
      <c r="N450" s="52">
        <v>0</v>
      </c>
      <c r="O450" s="52">
        <v>0</v>
      </c>
      <c r="P450" s="52">
        <v>0</v>
      </c>
    </row>
    <row r="451" spans="1:16" ht="12.75">
      <c r="A451" s="52" t="s">
        <v>131</v>
      </c>
      <c r="B451" s="52">
        <v>0.7517476851851851</v>
      </c>
      <c r="C451" s="52">
        <v>41</v>
      </c>
      <c r="D451" s="52">
        <v>105</v>
      </c>
      <c r="E451" s="52">
        <v>154000</v>
      </c>
      <c r="F451" s="52">
        <v>93.8</v>
      </c>
      <c r="G451" s="52">
        <v>-1710</v>
      </c>
      <c r="H451" s="52">
        <v>11.5</v>
      </c>
      <c r="I451" s="52">
        <v>0.0702</v>
      </c>
      <c r="J451" s="52">
        <v>0</v>
      </c>
      <c r="K451" s="52">
        <v>14.6</v>
      </c>
      <c r="L451" s="52">
        <v>0.991</v>
      </c>
      <c r="M451" s="52">
        <v>4.56E-05</v>
      </c>
      <c r="N451" s="52">
        <v>0</v>
      </c>
      <c r="O451" s="52">
        <v>0</v>
      </c>
      <c r="P451" s="52">
        <v>0</v>
      </c>
    </row>
    <row r="452" spans="1:16" ht="12.75">
      <c r="A452" s="52" t="s">
        <v>131</v>
      </c>
      <c r="B452" s="52">
        <v>0.7517592592592592</v>
      </c>
      <c r="C452" s="52">
        <v>46.9</v>
      </c>
      <c r="D452" s="52">
        <v>122</v>
      </c>
      <c r="E452" s="52">
        <v>155000</v>
      </c>
      <c r="F452" s="52">
        <v>137</v>
      </c>
      <c r="G452" s="52">
        <v>-1590</v>
      </c>
      <c r="H452" s="52">
        <v>13.9</v>
      </c>
      <c r="I452" s="52">
        <v>-0.018</v>
      </c>
      <c r="J452" s="52">
        <v>0</v>
      </c>
      <c r="K452" s="52">
        <v>14.6</v>
      </c>
      <c r="L452" s="52">
        <v>0.991</v>
      </c>
      <c r="M452" s="52">
        <v>-1.16E-05</v>
      </c>
      <c r="N452" s="52">
        <v>0</v>
      </c>
      <c r="O452" s="52">
        <v>0</v>
      </c>
      <c r="P452" s="52">
        <v>0</v>
      </c>
    </row>
    <row r="453" spans="1:16" ht="12.75">
      <c r="A453" s="52" t="s">
        <v>131</v>
      </c>
      <c r="B453" s="52">
        <v>0.7517708333333334</v>
      </c>
      <c r="C453" s="52">
        <v>32.7</v>
      </c>
      <c r="D453" s="52">
        <v>102</v>
      </c>
      <c r="E453" s="52">
        <v>155000</v>
      </c>
      <c r="F453" s="52">
        <v>125</v>
      </c>
      <c r="G453" s="52">
        <v>-1610</v>
      </c>
      <c r="H453" s="52">
        <v>11.9</v>
      </c>
      <c r="I453" s="52">
        <v>0.366</v>
      </c>
      <c r="J453" s="52">
        <v>0</v>
      </c>
      <c r="K453" s="52">
        <v>14.6</v>
      </c>
      <c r="L453" s="52">
        <v>0.991</v>
      </c>
      <c r="M453" s="52">
        <v>0.000237</v>
      </c>
      <c r="N453" s="52">
        <v>0</v>
      </c>
      <c r="O453" s="52">
        <v>0</v>
      </c>
      <c r="P453" s="52">
        <v>0</v>
      </c>
    </row>
    <row r="454" spans="1:16" ht="12.75">
      <c r="A454" s="52" t="s">
        <v>131</v>
      </c>
      <c r="B454" s="52">
        <v>0.7517824074074074</v>
      </c>
      <c r="C454" s="52">
        <v>26.6</v>
      </c>
      <c r="D454" s="52">
        <v>102</v>
      </c>
      <c r="E454" s="52">
        <v>155000</v>
      </c>
      <c r="F454" s="52">
        <v>86.7</v>
      </c>
      <c r="G454" s="52">
        <v>-1670</v>
      </c>
      <c r="H454" s="52">
        <v>11.4</v>
      </c>
      <c r="I454" s="52">
        <v>0.296</v>
      </c>
      <c r="J454" s="52">
        <v>0</v>
      </c>
      <c r="K454" s="52">
        <v>14.6</v>
      </c>
      <c r="L454" s="52">
        <v>0.991</v>
      </c>
      <c r="M454" s="52">
        <v>0.000192</v>
      </c>
      <c r="N454" s="52">
        <v>0</v>
      </c>
      <c r="O454" s="52">
        <v>0</v>
      </c>
      <c r="P454" s="52">
        <v>0</v>
      </c>
    </row>
    <row r="455" spans="1:16" ht="12.75">
      <c r="A455" s="52" t="s">
        <v>131</v>
      </c>
      <c r="B455" s="52">
        <v>0.7517939814814815</v>
      </c>
      <c r="C455" s="52">
        <v>27.4</v>
      </c>
      <c r="D455" s="52">
        <v>96.1</v>
      </c>
      <c r="E455" s="52">
        <v>154000</v>
      </c>
      <c r="F455" s="52">
        <v>85.5</v>
      </c>
      <c r="G455" s="52">
        <v>-1500</v>
      </c>
      <c r="H455" s="52">
        <v>10.5</v>
      </c>
      <c r="I455" s="52">
        <v>0.748</v>
      </c>
      <c r="J455" s="52">
        <v>0</v>
      </c>
      <c r="K455" s="52">
        <v>14.6</v>
      </c>
      <c r="L455" s="52">
        <v>0.992</v>
      </c>
      <c r="M455" s="52">
        <v>0.000486</v>
      </c>
      <c r="N455" s="52">
        <v>0</v>
      </c>
      <c r="O455" s="52">
        <v>0</v>
      </c>
      <c r="P455" s="52">
        <v>0</v>
      </c>
    </row>
    <row r="456" spans="1:16" ht="12.75">
      <c r="A456" s="52" t="s">
        <v>131</v>
      </c>
      <c r="B456" s="52">
        <v>0.7518055555555555</v>
      </c>
      <c r="C456" s="52">
        <v>28.6</v>
      </c>
      <c r="D456" s="52">
        <v>103</v>
      </c>
      <c r="E456" s="52">
        <v>155000</v>
      </c>
      <c r="F456" s="52">
        <v>176</v>
      </c>
      <c r="G456" s="52">
        <v>-881</v>
      </c>
      <c r="H456" s="52">
        <v>10</v>
      </c>
      <c r="I456" s="52">
        <v>0.398</v>
      </c>
      <c r="J456" s="52">
        <v>0</v>
      </c>
      <c r="K456" s="52">
        <v>14.6</v>
      </c>
      <c r="L456" s="52">
        <v>0.994</v>
      </c>
      <c r="M456" s="52">
        <v>0.000258</v>
      </c>
      <c r="N456" s="52">
        <v>0</v>
      </c>
      <c r="O456" s="52">
        <v>0</v>
      </c>
      <c r="P456" s="52">
        <v>0</v>
      </c>
    </row>
    <row r="457" spans="1:16" ht="12.75">
      <c r="A457" s="52" t="s">
        <v>131</v>
      </c>
      <c r="B457" s="52">
        <v>0.7518171296296297</v>
      </c>
      <c r="C457" s="52">
        <v>20.6</v>
      </c>
      <c r="D457" s="52">
        <v>90.9</v>
      </c>
      <c r="E457" s="52">
        <v>155000</v>
      </c>
      <c r="F457" s="52">
        <v>157</v>
      </c>
      <c r="G457" s="52">
        <v>-1130</v>
      </c>
      <c r="H457" s="52">
        <v>10.2</v>
      </c>
      <c r="I457" s="52">
        <v>0.925</v>
      </c>
      <c r="J457" s="52">
        <v>0</v>
      </c>
      <c r="K457" s="52">
        <v>14.6</v>
      </c>
      <c r="L457" s="52">
        <v>0.993</v>
      </c>
      <c r="M457" s="52">
        <v>0.000597</v>
      </c>
      <c r="N457" s="52">
        <v>0</v>
      </c>
      <c r="O457" s="52">
        <v>0</v>
      </c>
      <c r="P457" s="52">
        <v>0</v>
      </c>
    </row>
    <row r="458" spans="1:16" ht="12.75">
      <c r="A458" s="52" t="s">
        <v>131</v>
      </c>
      <c r="B458" s="52">
        <v>0.7518287037037038</v>
      </c>
      <c r="C458" s="52">
        <v>13.4</v>
      </c>
      <c r="D458" s="52">
        <v>86.8</v>
      </c>
      <c r="E458" s="52">
        <v>154000</v>
      </c>
      <c r="F458" s="52">
        <v>88.4</v>
      </c>
      <c r="G458" s="52">
        <v>-1450</v>
      </c>
      <c r="H458" s="52">
        <v>10</v>
      </c>
      <c r="I458" s="52">
        <v>0.95</v>
      </c>
      <c r="J458" s="52">
        <v>0</v>
      </c>
      <c r="K458" s="52">
        <v>14.6</v>
      </c>
      <c r="L458" s="52">
        <v>0.992</v>
      </c>
      <c r="M458" s="52">
        <v>0.000616</v>
      </c>
      <c r="N458" s="52">
        <v>0</v>
      </c>
      <c r="O458" s="52">
        <v>0</v>
      </c>
      <c r="P458" s="52">
        <v>0</v>
      </c>
    </row>
    <row r="459" spans="1:16" ht="12.75">
      <c r="A459" s="52" t="s">
        <v>131</v>
      </c>
      <c r="B459" s="52">
        <v>0.7518402777777777</v>
      </c>
      <c r="C459" s="52">
        <v>11</v>
      </c>
      <c r="D459" s="52">
        <v>80.9</v>
      </c>
      <c r="E459" s="52">
        <v>154000</v>
      </c>
      <c r="F459" s="52">
        <v>111</v>
      </c>
      <c r="G459" s="52">
        <v>-1420</v>
      </c>
      <c r="H459" s="52">
        <v>9.86</v>
      </c>
      <c r="I459" s="52">
        <v>0.806</v>
      </c>
      <c r="J459" s="52">
        <v>0</v>
      </c>
      <c r="K459" s="52">
        <v>14.6</v>
      </c>
      <c r="L459" s="52">
        <v>0.992</v>
      </c>
      <c r="M459" s="52">
        <v>0.000523</v>
      </c>
      <c r="N459" s="52">
        <v>0</v>
      </c>
      <c r="O459" s="52">
        <v>0</v>
      </c>
      <c r="P459" s="52">
        <v>0</v>
      </c>
    </row>
    <row r="460" spans="1:16" ht="12.75">
      <c r="A460" s="52" t="s">
        <v>131</v>
      </c>
      <c r="B460" s="52">
        <v>0.7518518518518519</v>
      </c>
      <c r="C460" s="52">
        <v>12.5</v>
      </c>
      <c r="D460" s="52">
        <v>81.7</v>
      </c>
      <c r="E460" s="52">
        <v>155000</v>
      </c>
      <c r="F460" s="52">
        <v>179</v>
      </c>
      <c r="G460" s="52">
        <v>-1370</v>
      </c>
      <c r="H460" s="52">
        <v>10.3</v>
      </c>
      <c r="I460" s="52">
        <v>0.384</v>
      </c>
      <c r="J460" s="52">
        <v>0</v>
      </c>
      <c r="K460" s="52">
        <v>14.6</v>
      </c>
      <c r="L460" s="52">
        <v>0.992</v>
      </c>
      <c r="M460" s="52">
        <v>0.000248</v>
      </c>
      <c r="N460" s="52">
        <v>0</v>
      </c>
      <c r="O460" s="52">
        <v>0</v>
      </c>
      <c r="P460" s="52">
        <v>0</v>
      </c>
    </row>
    <row r="461" spans="1:16" ht="12.75">
      <c r="A461" s="52" t="s">
        <v>131</v>
      </c>
      <c r="B461" s="52">
        <v>0.7518634259259259</v>
      </c>
      <c r="C461" s="52">
        <v>12.7</v>
      </c>
      <c r="D461" s="52">
        <v>83.7</v>
      </c>
      <c r="E461" s="52">
        <v>155000</v>
      </c>
      <c r="F461" s="52">
        <v>179</v>
      </c>
      <c r="G461" s="52">
        <v>-1310</v>
      </c>
      <c r="H461" s="52">
        <v>10.5</v>
      </c>
      <c r="I461" s="52">
        <v>1.16</v>
      </c>
      <c r="J461" s="52">
        <v>0</v>
      </c>
      <c r="K461" s="52">
        <v>14.6</v>
      </c>
      <c r="L461" s="52">
        <v>0.993</v>
      </c>
      <c r="M461" s="52">
        <v>0.000749</v>
      </c>
      <c r="N461" s="52">
        <v>0</v>
      </c>
      <c r="O461" s="52">
        <v>0</v>
      </c>
      <c r="P461" s="52">
        <v>0</v>
      </c>
    </row>
    <row r="462" spans="1:16" ht="12.75">
      <c r="A462" s="52" t="s">
        <v>131</v>
      </c>
      <c r="B462" s="52">
        <v>0.751875</v>
      </c>
      <c r="C462" s="52">
        <v>12.4</v>
      </c>
      <c r="D462" s="52">
        <v>88.3</v>
      </c>
      <c r="E462" s="52">
        <v>155000</v>
      </c>
      <c r="F462" s="52">
        <v>156</v>
      </c>
      <c r="G462" s="52">
        <v>-1300</v>
      </c>
      <c r="H462" s="52">
        <v>11.2</v>
      </c>
      <c r="I462" s="52">
        <v>0.0185</v>
      </c>
      <c r="J462" s="52">
        <v>0</v>
      </c>
      <c r="K462" s="52">
        <v>14.6</v>
      </c>
      <c r="L462" s="52">
        <v>0.993</v>
      </c>
      <c r="M462" s="52">
        <v>1.19E-05</v>
      </c>
      <c r="N462" s="52">
        <v>0</v>
      </c>
      <c r="O462" s="52">
        <v>0</v>
      </c>
      <c r="P462" s="52">
        <v>0</v>
      </c>
    </row>
    <row r="463" spans="1:16" ht="12.75">
      <c r="A463" s="52" t="s">
        <v>131</v>
      </c>
      <c r="B463" s="52">
        <v>0.751886574074074</v>
      </c>
      <c r="C463" s="52">
        <v>11</v>
      </c>
      <c r="D463" s="52">
        <v>85.5</v>
      </c>
      <c r="E463" s="52">
        <v>154000</v>
      </c>
      <c r="F463" s="52">
        <v>136</v>
      </c>
      <c r="G463" s="52">
        <v>-1310</v>
      </c>
      <c r="H463" s="52">
        <v>12.4</v>
      </c>
      <c r="I463" s="52">
        <v>0.102</v>
      </c>
      <c r="J463" s="52">
        <v>0</v>
      </c>
      <c r="K463" s="52">
        <v>14.6</v>
      </c>
      <c r="L463" s="52">
        <v>0.993</v>
      </c>
      <c r="M463" s="52">
        <v>6.58E-05</v>
      </c>
      <c r="N463" s="52">
        <v>0</v>
      </c>
      <c r="O463" s="52">
        <v>0</v>
      </c>
      <c r="P463" s="52">
        <v>0</v>
      </c>
    </row>
    <row r="464" spans="1:16" ht="12.75">
      <c r="A464" s="52" t="s">
        <v>131</v>
      </c>
      <c r="B464" s="52">
        <v>0.7518981481481481</v>
      </c>
      <c r="C464" s="52">
        <v>10.3</v>
      </c>
      <c r="D464" s="52">
        <v>79.5</v>
      </c>
      <c r="E464" s="52">
        <v>154000</v>
      </c>
      <c r="F464" s="52">
        <v>134</v>
      </c>
      <c r="G464" s="52">
        <v>-1240</v>
      </c>
      <c r="H464" s="52">
        <v>10.7</v>
      </c>
      <c r="I464" s="52">
        <v>0.281</v>
      </c>
      <c r="J464" s="52">
        <v>0</v>
      </c>
      <c r="K464" s="52">
        <v>14.6</v>
      </c>
      <c r="L464" s="52">
        <v>0.993</v>
      </c>
      <c r="M464" s="52">
        <v>0.000182</v>
      </c>
      <c r="N464" s="52">
        <v>0</v>
      </c>
      <c r="O464" s="52">
        <v>0</v>
      </c>
      <c r="P464" s="52">
        <v>0</v>
      </c>
    </row>
    <row r="465" spans="1:16" ht="12.75">
      <c r="A465" s="52" t="s">
        <v>131</v>
      </c>
      <c r="B465" s="52">
        <v>0.7519097222222223</v>
      </c>
      <c r="C465" s="52">
        <v>13.5</v>
      </c>
      <c r="D465" s="52">
        <v>81.4</v>
      </c>
      <c r="E465" s="52">
        <v>154000</v>
      </c>
      <c r="F465" s="52">
        <v>180</v>
      </c>
      <c r="G465" s="52">
        <v>-1190</v>
      </c>
      <c r="H465" s="52">
        <v>10.8</v>
      </c>
      <c r="I465" s="52">
        <v>0.103</v>
      </c>
      <c r="J465" s="52">
        <v>0</v>
      </c>
      <c r="K465" s="52">
        <v>14.6</v>
      </c>
      <c r="L465" s="52">
        <v>0.993</v>
      </c>
      <c r="M465" s="52">
        <v>6.67E-05</v>
      </c>
      <c r="N465" s="52">
        <v>0</v>
      </c>
      <c r="O465" s="52">
        <v>0</v>
      </c>
      <c r="P465" s="52">
        <v>0</v>
      </c>
    </row>
    <row r="466" spans="1:16" ht="12.75">
      <c r="A466" s="52" t="s">
        <v>131</v>
      </c>
      <c r="B466" s="52">
        <v>0.7519212962962962</v>
      </c>
      <c r="C466" s="52">
        <v>24.2</v>
      </c>
      <c r="D466" s="52">
        <v>93</v>
      </c>
      <c r="E466" s="52">
        <v>155000</v>
      </c>
      <c r="F466" s="52">
        <v>230</v>
      </c>
      <c r="G466" s="52">
        <v>-1170</v>
      </c>
      <c r="H466" s="52">
        <v>11.7</v>
      </c>
      <c r="I466" s="52">
        <v>0.66</v>
      </c>
      <c r="J466" s="52">
        <v>0</v>
      </c>
      <c r="K466" s="52">
        <v>14.6</v>
      </c>
      <c r="L466" s="52">
        <v>0.993</v>
      </c>
      <c r="M466" s="52">
        <v>0.000427</v>
      </c>
      <c r="N466" s="52">
        <v>0</v>
      </c>
      <c r="O466" s="52">
        <v>0</v>
      </c>
      <c r="P466" s="52">
        <v>0</v>
      </c>
    </row>
    <row r="467" spans="1:16" ht="12.75">
      <c r="A467" s="52" t="s">
        <v>131</v>
      </c>
      <c r="B467" s="52">
        <v>0.7519328703703704</v>
      </c>
      <c r="C467" s="52">
        <v>26.1</v>
      </c>
      <c r="D467" s="52">
        <v>102</v>
      </c>
      <c r="E467" s="52">
        <v>155000</v>
      </c>
      <c r="F467" s="52">
        <v>187</v>
      </c>
      <c r="G467" s="52">
        <v>-1200</v>
      </c>
      <c r="H467" s="52">
        <v>12.5</v>
      </c>
      <c r="I467" s="52">
        <v>0.359</v>
      </c>
      <c r="J467" s="52">
        <v>0</v>
      </c>
      <c r="K467" s="52">
        <v>14.6</v>
      </c>
      <c r="L467" s="52">
        <v>0.993</v>
      </c>
      <c r="M467" s="52">
        <v>0.000231</v>
      </c>
      <c r="N467" s="52">
        <v>0</v>
      </c>
      <c r="O467" s="52">
        <v>0</v>
      </c>
      <c r="P467" s="52">
        <v>0</v>
      </c>
    </row>
    <row r="468" spans="1:16" ht="12.75">
      <c r="A468" s="52" t="s">
        <v>131</v>
      </c>
      <c r="B468" s="52">
        <v>0.7519444444444444</v>
      </c>
      <c r="C468" s="52">
        <v>22.2</v>
      </c>
      <c r="D468" s="52">
        <v>93</v>
      </c>
      <c r="E468" s="52">
        <v>155000</v>
      </c>
      <c r="F468" s="52">
        <v>102</v>
      </c>
      <c r="G468" s="52">
        <v>-1320</v>
      </c>
      <c r="H468" s="52">
        <v>12</v>
      </c>
      <c r="I468" s="52">
        <v>0.00383</v>
      </c>
      <c r="J468" s="52">
        <v>0</v>
      </c>
      <c r="K468" s="52">
        <v>14.6</v>
      </c>
      <c r="L468" s="52">
        <v>0.993</v>
      </c>
      <c r="M468" s="52">
        <v>2.48E-06</v>
      </c>
      <c r="N468" s="52">
        <v>0</v>
      </c>
      <c r="O468" s="52">
        <v>0</v>
      </c>
      <c r="P468" s="52">
        <v>0</v>
      </c>
    </row>
    <row r="469" spans="1:16" ht="12.75">
      <c r="A469" s="52" t="s">
        <v>131</v>
      </c>
      <c r="B469" s="52">
        <v>0.7519560185185186</v>
      </c>
      <c r="C469" s="52">
        <v>22.4</v>
      </c>
      <c r="D469" s="52">
        <v>97.4</v>
      </c>
      <c r="E469" s="52">
        <v>155000</v>
      </c>
      <c r="F469" s="52">
        <v>58.5</v>
      </c>
      <c r="G469" s="52">
        <v>-1360</v>
      </c>
      <c r="H469" s="52">
        <v>11.2</v>
      </c>
      <c r="I469" s="52">
        <v>1.13</v>
      </c>
      <c r="J469" s="52">
        <v>0</v>
      </c>
      <c r="K469" s="52">
        <v>14.6</v>
      </c>
      <c r="L469" s="52">
        <v>0.992</v>
      </c>
      <c r="M469" s="52">
        <v>0.000727</v>
      </c>
      <c r="N469" s="52">
        <v>0</v>
      </c>
      <c r="O469" s="52">
        <v>0</v>
      </c>
      <c r="P469" s="52">
        <v>0</v>
      </c>
    </row>
    <row r="470" spans="1:16" ht="12.75">
      <c r="A470" s="52" t="s">
        <v>131</v>
      </c>
      <c r="B470" s="52">
        <v>0.7519675925925925</v>
      </c>
      <c r="C470" s="52">
        <v>26.4</v>
      </c>
      <c r="D470" s="52">
        <v>99.7</v>
      </c>
      <c r="E470" s="52">
        <v>155000</v>
      </c>
      <c r="F470" s="52">
        <v>43.9</v>
      </c>
      <c r="G470" s="52">
        <v>-1420</v>
      </c>
      <c r="H470" s="52">
        <v>10.3</v>
      </c>
      <c r="I470" s="52">
        <v>1.03</v>
      </c>
      <c r="J470" s="52">
        <v>0</v>
      </c>
      <c r="K470" s="52">
        <v>14.6</v>
      </c>
      <c r="L470" s="52">
        <v>0.992</v>
      </c>
      <c r="M470" s="52">
        <v>0.000667</v>
      </c>
      <c r="N470" s="52">
        <v>0</v>
      </c>
      <c r="O470" s="52">
        <v>0</v>
      </c>
      <c r="P470" s="52">
        <v>0</v>
      </c>
    </row>
    <row r="471" spans="1:16" ht="12.75">
      <c r="A471" s="52" t="s">
        <v>131</v>
      </c>
      <c r="B471" s="52">
        <v>0.7519791666666666</v>
      </c>
      <c r="C471" s="52">
        <v>30.4</v>
      </c>
      <c r="D471" s="52">
        <v>103</v>
      </c>
      <c r="E471" s="52">
        <v>155000</v>
      </c>
      <c r="F471" s="52">
        <v>38.6</v>
      </c>
      <c r="G471" s="52">
        <v>-1420</v>
      </c>
      <c r="H471" s="52">
        <v>10.7</v>
      </c>
      <c r="I471" s="52">
        <v>0.569</v>
      </c>
      <c r="J471" s="52">
        <v>0</v>
      </c>
      <c r="K471" s="52">
        <v>14.6</v>
      </c>
      <c r="L471" s="52">
        <v>0.992</v>
      </c>
      <c r="M471" s="52">
        <v>0.000367</v>
      </c>
      <c r="N471" s="52">
        <v>0</v>
      </c>
      <c r="O471" s="52">
        <v>0</v>
      </c>
      <c r="P471" s="52">
        <v>0</v>
      </c>
    </row>
    <row r="472" spans="1:16" ht="12.75">
      <c r="A472" s="52" t="s">
        <v>131</v>
      </c>
      <c r="B472" s="52">
        <v>0.7519907407407408</v>
      </c>
      <c r="C472" s="52">
        <v>25.5</v>
      </c>
      <c r="D472" s="52">
        <v>96.2</v>
      </c>
      <c r="E472" s="52">
        <v>155000</v>
      </c>
      <c r="F472" s="52">
        <v>33.2</v>
      </c>
      <c r="G472" s="52">
        <v>-1460</v>
      </c>
      <c r="H472" s="52">
        <v>11</v>
      </c>
      <c r="I472" s="52">
        <v>0.626</v>
      </c>
      <c r="J472" s="52">
        <v>0</v>
      </c>
      <c r="K472" s="52">
        <v>14.6</v>
      </c>
      <c r="L472" s="52">
        <v>0.992</v>
      </c>
      <c r="M472" s="52">
        <v>0.000404</v>
      </c>
      <c r="N472" s="52">
        <v>0</v>
      </c>
      <c r="O472" s="52">
        <v>0</v>
      </c>
      <c r="P472" s="52">
        <v>0</v>
      </c>
    </row>
    <row r="473" spans="1:16" ht="12.75">
      <c r="A473" s="52" t="s">
        <v>131</v>
      </c>
      <c r="B473" s="52">
        <v>0.7520023148148148</v>
      </c>
      <c r="C473" s="52">
        <v>20</v>
      </c>
      <c r="D473" s="52">
        <v>90</v>
      </c>
      <c r="E473" s="52">
        <v>155000</v>
      </c>
      <c r="F473" s="52">
        <v>29.2</v>
      </c>
      <c r="G473" s="52">
        <v>-1420</v>
      </c>
      <c r="H473" s="52">
        <v>10.7</v>
      </c>
      <c r="I473" s="52">
        <v>0.0165</v>
      </c>
      <c r="J473" s="52">
        <v>0</v>
      </c>
      <c r="K473" s="52">
        <v>14.6</v>
      </c>
      <c r="L473" s="52">
        <v>0.992</v>
      </c>
      <c r="M473" s="52">
        <v>1.07E-05</v>
      </c>
      <c r="N473" s="52">
        <v>0</v>
      </c>
      <c r="O473" s="52">
        <v>0</v>
      </c>
      <c r="P473" s="52">
        <v>0</v>
      </c>
    </row>
    <row r="474" spans="1:16" ht="12.75">
      <c r="A474" s="52" t="s">
        <v>131</v>
      </c>
      <c r="B474" s="52">
        <v>0.7520138888888889</v>
      </c>
      <c r="C474" s="52">
        <v>17.5</v>
      </c>
      <c r="D474" s="52">
        <v>90.1</v>
      </c>
      <c r="E474" s="52">
        <v>155000</v>
      </c>
      <c r="F474" s="52">
        <v>26.9</v>
      </c>
      <c r="G474" s="52">
        <v>-1400</v>
      </c>
      <c r="H474" s="52">
        <v>10.8</v>
      </c>
      <c r="I474" s="52">
        <v>0.329</v>
      </c>
      <c r="J474" s="52">
        <v>0</v>
      </c>
      <c r="K474" s="52">
        <v>14.6</v>
      </c>
      <c r="L474" s="52">
        <v>0.992</v>
      </c>
      <c r="M474" s="52">
        <v>0.000213</v>
      </c>
      <c r="N474" s="52">
        <v>0</v>
      </c>
      <c r="O474" s="52">
        <v>0</v>
      </c>
      <c r="P474" s="52">
        <v>0</v>
      </c>
    </row>
    <row r="475" spans="1:16" ht="12.75">
      <c r="A475" s="52" t="s">
        <v>131</v>
      </c>
      <c r="B475" s="52">
        <v>0.7520254629629629</v>
      </c>
      <c r="C475" s="52">
        <v>15.7</v>
      </c>
      <c r="D475" s="52">
        <v>88.1</v>
      </c>
      <c r="E475" s="52">
        <v>154000</v>
      </c>
      <c r="F475" s="52">
        <v>27.6</v>
      </c>
      <c r="G475" s="52">
        <v>-1430</v>
      </c>
      <c r="H475" s="52">
        <v>11.1</v>
      </c>
      <c r="I475" s="52">
        <v>0.398</v>
      </c>
      <c r="J475" s="52">
        <v>0</v>
      </c>
      <c r="K475" s="52">
        <v>14.6</v>
      </c>
      <c r="L475" s="52">
        <v>0.992</v>
      </c>
      <c r="M475" s="52">
        <v>0.000258</v>
      </c>
      <c r="N475" s="52">
        <v>0</v>
      </c>
      <c r="O475" s="52">
        <v>0</v>
      </c>
      <c r="P475" s="52">
        <v>0</v>
      </c>
    </row>
    <row r="476" spans="1:16" ht="12.75">
      <c r="A476" s="52" t="s">
        <v>131</v>
      </c>
      <c r="B476" s="52">
        <v>0.7520370370370371</v>
      </c>
      <c r="C476" s="52">
        <v>17.4</v>
      </c>
      <c r="D476" s="52">
        <v>88.9</v>
      </c>
      <c r="E476" s="52">
        <v>155000</v>
      </c>
      <c r="F476" s="52">
        <v>60.9</v>
      </c>
      <c r="G476" s="52">
        <v>-1380</v>
      </c>
      <c r="H476" s="52">
        <v>12.1</v>
      </c>
      <c r="I476" s="52">
        <v>0.397</v>
      </c>
      <c r="J476" s="52">
        <v>0</v>
      </c>
      <c r="K476" s="52">
        <v>14.6</v>
      </c>
      <c r="L476" s="52">
        <v>0.992</v>
      </c>
      <c r="M476" s="52">
        <v>0.000257</v>
      </c>
      <c r="N476" s="52">
        <v>0</v>
      </c>
      <c r="O476" s="52">
        <v>0</v>
      </c>
      <c r="P476" s="52">
        <v>0</v>
      </c>
    </row>
    <row r="477" spans="1:16" ht="12.75">
      <c r="A477" s="52" t="s">
        <v>131</v>
      </c>
      <c r="B477" s="52">
        <v>0.7520486111111112</v>
      </c>
      <c r="C477" s="52">
        <v>16.6</v>
      </c>
      <c r="D477" s="52">
        <v>91.3</v>
      </c>
      <c r="E477" s="52">
        <v>155000</v>
      </c>
      <c r="F477" s="52">
        <v>99.6</v>
      </c>
      <c r="G477" s="52">
        <v>-1370</v>
      </c>
      <c r="H477" s="52">
        <v>11.4</v>
      </c>
      <c r="I477" s="52">
        <v>1.45</v>
      </c>
      <c r="J477" s="52">
        <v>0</v>
      </c>
      <c r="K477" s="52">
        <v>14.6</v>
      </c>
      <c r="L477" s="52">
        <v>0.992</v>
      </c>
      <c r="M477" s="52">
        <v>0.000939</v>
      </c>
      <c r="N477" s="52">
        <v>0</v>
      </c>
      <c r="O477" s="52">
        <v>0</v>
      </c>
      <c r="P477" s="52">
        <v>0</v>
      </c>
    </row>
    <row r="478" spans="1:16" ht="12.75">
      <c r="A478" s="52" t="s">
        <v>131</v>
      </c>
      <c r="B478" s="52">
        <v>0.7520601851851851</v>
      </c>
      <c r="C478" s="52">
        <v>12.9</v>
      </c>
      <c r="D478" s="52">
        <v>84.3</v>
      </c>
      <c r="E478" s="52">
        <v>154000</v>
      </c>
      <c r="F478" s="52">
        <v>135</v>
      </c>
      <c r="G478" s="52">
        <v>-1320</v>
      </c>
      <c r="H478" s="52">
        <v>10.7</v>
      </c>
      <c r="I478" s="52">
        <v>0.0196</v>
      </c>
      <c r="J478" s="52">
        <v>0</v>
      </c>
      <c r="K478" s="52">
        <v>14.6</v>
      </c>
      <c r="L478" s="52">
        <v>0.993</v>
      </c>
      <c r="M478" s="52">
        <v>1.27E-05</v>
      </c>
      <c r="N478" s="52">
        <v>0</v>
      </c>
      <c r="O478" s="52">
        <v>0</v>
      </c>
      <c r="P478" s="52">
        <v>0</v>
      </c>
    </row>
    <row r="547" ht="12.75">
      <c r="A547" s="57" t="s">
        <v>76</v>
      </c>
    </row>
    <row r="548" spans="1:16" ht="12.75">
      <c r="A548" s="52" t="s">
        <v>102</v>
      </c>
      <c r="B548" s="52" t="s">
        <v>103</v>
      </c>
      <c r="C548" s="52" t="s">
        <v>104</v>
      </c>
      <c r="D548" s="52" t="s">
        <v>105</v>
      </c>
      <c r="E548" s="52" t="s">
        <v>106</v>
      </c>
      <c r="F548" s="52" t="s">
        <v>107</v>
      </c>
      <c r="G548" s="52" t="s">
        <v>108</v>
      </c>
      <c r="H548" s="52" t="s">
        <v>109</v>
      </c>
      <c r="I548" s="52" t="s">
        <v>110</v>
      </c>
      <c r="J548" s="52" t="s">
        <v>91</v>
      </c>
      <c r="K548" s="52" t="s">
        <v>111</v>
      </c>
      <c r="L548" s="52" t="s">
        <v>112</v>
      </c>
      <c r="M548" s="52" t="s">
        <v>113</v>
      </c>
      <c r="N548" s="52" t="s">
        <v>114</v>
      </c>
      <c r="O548" s="52" t="s">
        <v>114</v>
      </c>
      <c r="P548" s="52" t="s">
        <v>114</v>
      </c>
    </row>
    <row r="549" spans="3:13" ht="12.75">
      <c r="C549" s="52" t="s">
        <v>18</v>
      </c>
      <c r="D549" s="52" t="s">
        <v>18</v>
      </c>
      <c r="E549" s="52" t="s">
        <v>18</v>
      </c>
      <c r="F549" s="52" t="s">
        <v>18</v>
      </c>
      <c r="G549" s="52" t="s">
        <v>18</v>
      </c>
      <c r="H549" s="52" t="s">
        <v>115</v>
      </c>
      <c r="I549" s="52" t="s">
        <v>18</v>
      </c>
      <c r="L549" s="52" t="s">
        <v>19</v>
      </c>
      <c r="M549" s="52" t="s">
        <v>116</v>
      </c>
    </row>
    <row r="550" spans="1:16" ht="12.75">
      <c r="A550" s="52" t="s">
        <v>131</v>
      </c>
      <c r="B550" s="52">
        <v>0.7543171296296296</v>
      </c>
      <c r="C550" s="52">
        <v>4.64</v>
      </c>
      <c r="D550" s="52">
        <v>70.5</v>
      </c>
      <c r="E550" s="52">
        <v>146000</v>
      </c>
      <c r="F550" s="52">
        <v>78.4</v>
      </c>
      <c r="G550" s="52">
        <v>8580</v>
      </c>
      <c r="H550" s="52">
        <v>22.3</v>
      </c>
      <c r="I550" s="52">
        <v>2.02</v>
      </c>
      <c r="J550" s="52">
        <v>0</v>
      </c>
      <c r="K550" s="52">
        <v>15.3</v>
      </c>
      <c r="L550" s="52">
        <v>1.04</v>
      </c>
      <c r="M550" s="52">
        <v>0.00139</v>
      </c>
      <c r="N550" s="52">
        <v>0</v>
      </c>
      <c r="O550" s="52">
        <v>0</v>
      </c>
      <c r="P550" s="52">
        <v>0</v>
      </c>
    </row>
    <row r="551" spans="1:16" ht="12.75">
      <c r="A551" s="52" t="s">
        <v>131</v>
      </c>
      <c r="B551" s="52">
        <v>0.7543287037037038</v>
      </c>
      <c r="C551" s="52">
        <v>4.85</v>
      </c>
      <c r="D551" s="52">
        <v>74.3</v>
      </c>
      <c r="E551" s="52">
        <v>146000</v>
      </c>
      <c r="F551" s="52">
        <v>78</v>
      </c>
      <c r="G551" s="52">
        <v>8710</v>
      </c>
      <c r="H551" s="52">
        <v>20.7</v>
      </c>
      <c r="I551" s="52">
        <v>3.53</v>
      </c>
      <c r="J551" s="52">
        <v>0</v>
      </c>
      <c r="K551" s="52">
        <v>15.3</v>
      </c>
      <c r="L551" s="52">
        <v>1.04</v>
      </c>
      <c r="M551" s="52">
        <v>0.00242</v>
      </c>
      <c r="N551" s="52">
        <v>0</v>
      </c>
      <c r="O551" s="52">
        <v>0</v>
      </c>
      <c r="P551" s="52">
        <v>0</v>
      </c>
    </row>
    <row r="552" spans="1:16" ht="12.75">
      <c r="A552" s="52" t="s">
        <v>131</v>
      </c>
      <c r="B552" s="52">
        <v>0.7543402777777778</v>
      </c>
      <c r="C552" s="52">
        <v>4.82</v>
      </c>
      <c r="D552" s="52">
        <v>76.3</v>
      </c>
      <c r="E552" s="52">
        <v>146000</v>
      </c>
      <c r="F552" s="52">
        <v>77.7</v>
      </c>
      <c r="G552" s="52">
        <v>8160</v>
      </c>
      <c r="H552" s="52">
        <v>19</v>
      </c>
      <c r="I552" s="52">
        <v>2.13</v>
      </c>
      <c r="J552" s="52">
        <v>0</v>
      </c>
      <c r="K552" s="52">
        <v>15.2</v>
      </c>
      <c r="L552" s="52">
        <v>1.04</v>
      </c>
      <c r="M552" s="52">
        <v>0.00146</v>
      </c>
      <c r="N552" s="52">
        <v>0</v>
      </c>
      <c r="O552" s="52">
        <v>0</v>
      </c>
      <c r="P552" s="52">
        <v>0</v>
      </c>
    </row>
    <row r="553" spans="1:16" ht="12.75">
      <c r="A553" s="52" t="s">
        <v>131</v>
      </c>
      <c r="B553" s="52">
        <v>0.7543518518518518</v>
      </c>
      <c r="C553" s="52">
        <v>4.63</v>
      </c>
      <c r="D553" s="52">
        <v>77</v>
      </c>
      <c r="E553" s="52">
        <v>147000</v>
      </c>
      <c r="F553" s="52">
        <v>77.6</v>
      </c>
      <c r="G553" s="52">
        <v>7430</v>
      </c>
      <c r="H553" s="52">
        <v>21.7</v>
      </c>
      <c r="I553" s="52">
        <v>1.06</v>
      </c>
      <c r="J553" s="52">
        <v>0</v>
      </c>
      <c r="K553" s="52">
        <v>15.2</v>
      </c>
      <c r="L553" s="52">
        <v>1.03</v>
      </c>
      <c r="M553" s="52">
        <v>0.000727</v>
      </c>
      <c r="N553" s="52">
        <v>0</v>
      </c>
      <c r="O553" s="52">
        <v>0</v>
      </c>
      <c r="P553" s="52">
        <v>0</v>
      </c>
    </row>
    <row r="554" spans="1:16" ht="12.75">
      <c r="A554" s="52" t="s">
        <v>131</v>
      </c>
      <c r="B554" s="52">
        <v>0.7543634259259259</v>
      </c>
      <c r="C554" s="52">
        <v>4.21</v>
      </c>
      <c r="D554" s="52">
        <v>72</v>
      </c>
      <c r="E554" s="52">
        <v>146000</v>
      </c>
      <c r="F554" s="52">
        <v>77.9</v>
      </c>
      <c r="G554" s="52">
        <v>7650</v>
      </c>
      <c r="H554" s="52">
        <v>25.4</v>
      </c>
      <c r="I554" s="52">
        <v>2.2</v>
      </c>
      <c r="J554" s="52">
        <v>0</v>
      </c>
      <c r="K554" s="52">
        <v>15.2</v>
      </c>
      <c r="L554" s="52">
        <v>1.03</v>
      </c>
      <c r="M554" s="52">
        <v>0.00151</v>
      </c>
      <c r="N554" s="52">
        <v>0</v>
      </c>
      <c r="O554" s="52">
        <v>0</v>
      </c>
      <c r="P554" s="52">
        <v>0</v>
      </c>
    </row>
    <row r="555" spans="1:16" ht="12.75">
      <c r="A555" s="52" t="s">
        <v>131</v>
      </c>
      <c r="B555" s="52">
        <v>0.754375</v>
      </c>
      <c r="C555" s="52">
        <v>3.79</v>
      </c>
      <c r="D555" s="52">
        <v>70.3</v>
      </c>
      <c r="E555" s="52">
        <v>146000</v>
      </c>
      <c r="F555" s="52">
        <v>79.1</v>
      </c>
      <c r="G555" s="52">
        <v>8120</v>
      </c>
      <c r="H555" s="52">
        <v>25.6</v>
      </c>
      <c r="I555" s="52">
        <v>1.53</v>
      </c>
      <c r="J555" s="52">
        <v>0</v>
      </c>
      <c r="K555" s="52">
        <v>15.2</v>
      </c>
      <c r="L555" s="52">
        <v>1.04</v>
      </c>
      <c r="M555" s="52">
        <v>0.00105</v>
      </c>
      <c r="N555" s="52">
        <v>0</v>
      </c>
      <c r="O555" s="52">
        <v>0</v>
      </c>
      <c r="P555" s="52">
        <v>0</v>
      </c>
    </row>
    <row r="556" spans="1:16" ht="12.75">
      <c r="A556" s="52" t="s">
        <v>131</v>
      </c>
      <c r="B556" s="52">
        <v>0.7543865740740742</v>
      </c>
      <c r="C556" s="52">
        <v>4.26</v>
      </c>
      <c r="D556" s="52">
        <v>74.1</v>
      </c>
      <c r="E556" s="52">
        <v>145000</v>
      </c>
      <c r="F556" s="52">
        <v>79</v>
      </c>
      <c r="G556" s="52">
        <v>8860</v>
      </c>
      <c r="H556" s="52">
        <v>22.8</v>
      </c>
      <c r="I556" s="52">
        <v>2.78</v>
      </c>
      <c r="J556" s="52">
        <v>0</v>
      </c>
      <c r="K556" s="52">
        <v>15.3</v>
      </c>
      <c r="L556" s="52">
        <v>1.04</v>
      </c>
      <c r="M556" s="52">
        <v>0.00192</v>
      </c>
      <c r="N556" s="52">
        <v>0</v>
      </c>
      <c r="O556" s="52">
        <v>0</v>
      </c>
      <c r="P556" s="52">
        <v>0</v>
      </c>
    </row>
    <row r="557" spans="1:16" ht="12.75">
      <c r="A557" s="52" t="s">
        <v>131</v>
      </c>
      <c r="B557" s="52">
        <v>0.7543981481481481</v>
      </c>
      <c r="C557" s="52">
        <v>4.8</v>
      </c>
      <c r="D557" s="52">
        <v>74.4</v>
      </c>
      <c r="E557" s="52">
        <v>145000</v>
      </c>
      <c r="F557" s="52">
        <v>78.4</v>
      </c>
      <c r="G557" s="52">
        <v>9770</v>
      </c>
      <c r="H557" s="52">
        <v>19.8</v>
      </c>
      <c r="I557" s="52">
        <v>4.04</v>
      </c>
      <c r="J557" s="52">
        <v>0</v>
      </c>
      <c r="K557" s="52">
        <v>15.3</v>
      </c>
      <c r="L557" s="52">
        <v>1.04</v>
      </c>
      <c r="M557" s="52">
        <v>0.00278</v>
      </c>
      <c r="N557" s="52">
        <v>0</v>
      </c>
      <c r="O557" s="52">
        <v>0</v>
      </c>
      <c r="P557" s="52">
        <v>0</v>
      </c>
    </row>
    <row r="558" spans="1:16" ht="12.75">
      <c r="A558" s="52" t="s">
        <v>131</v>
      </c>
      <c r="B558" s="52">
        <v>0.7544097222222222</v>
      </c>
      <c r="C558" s="52">
        <v>5</v>
      </c>
      <c r="D558" s="52">
        <v>77.6</v>
      </c>
      <c r="E558" s="52">
        <v>146000</v>
      </c>
      <c r="F558" s="52">
        <v>77.9</v>
      </c>
      <c r="G558" s="52">
        <v>9100</v>
      </c>
      <c r="H558" s="52">
        <v>17.3</v>
      </c>
      <c r="I558" s="52">
        <v>3.78</v>
      </c>
      <c r="J558" s="52">
        <v>0</v>
      </c>
      <c r="K558" s="52">
        <v>15.3</v>
      </c>
      <c r="L558" s="52">
        <v>1.04</v>
      </c>
      <c r="M558" s="52">
        <v>0.00259</v>
      </c>
      <c r="N558" s="52">
        <v>0</v>
      </c>
      <c r="O558" s="52">
        <v>0</v>
      </c>
      <c r="P558" s="52">
        <v>0</v>
      </c>
    </row>
    <row r="559" spans="1:16" ht="12.75">
      <c r="A559" s="52" t="s">
        <v>131</v>
      </c>
      <c r="B559" s="52">
        <v>0.7544212962962963</v>
      </c>
      <c r="C559" s="52">
        <v>4.75</v>
      </c>
      <c r="D559" s="52">
        <v>75.2</v>
      </c>
      <c r="E559" s="52">
        <v>146000</v>
      </c>
      <c r="F559" s="52">
        <v>77.8</v>
      </c>
      <c r="G559" s="52">
        <v>8280</v>
      </c>
      <c r="H559" s="52">
        <v>18.6</v>
      </c>
      <c r="I559" s="52">
        <v>1.78</v>
      </c>
      <c r="J559" s="52">
        <v>0</v>
      </c>
      <c r="K559" s="52">
        <v>15.2</v>
      </c>
      <c r="L559" s="52">
        <v>1.04</v>
      </c>
      <c r="M559" s="52">
        <v>0.00121</v>
      </c>
      <c r="N559" s="52">
        <v>0</v>
      </c>
      <c r="O559" s="52">
        <v>0</v>
      </c>
      <c r="P559" s="52">
        <v>0</v>
      </c>
    </row>
    <row r="560" spans="1:16" ht="12.75">
      <c r="A560" s="52" t="s">
        <v>131</v>
      </c>
      <c r="B560" s="52">
        <v>0.7544328703703704</v>
      </c>
      <c r="C560" s="52">
        <v>4.14</v>
      </c>
      <c r="D560" s="52">
        <v>77.9</v>
      </c>
      <c r="E560" s="52">
        <v>146000</v>
      </c>
      <c r="F560" s="52">
        <v>78</v>
      </c>
      <c r="G560" s="52">
        <v>8050</v>
      </c>
      <c r="H560" s="52">
        <v>18.8</v>
      </c>
      <c r="I560" s="52">
        <v>2.8</v>
      </c>
      <c r="J560" s="52">
        <v>0</v>
      </c>
      <c r="K560" s="52">
        <v>15.2</v>
      </c>
      <c r="L560" s="52">
        <v>1.04</v>
      </c>
      <c r="M560" s="52">
        <v>0.00191</v>
      </c>
      <c r="N560" s="52">
        <v>0</v>
      </c>
      <c r="O560" s="52">
        <v>0</v>
      </c>
      <c r="P560" s="52">
        <v>0</v>
      </c>
    </row>
    <row r="561" spans="1:16" ht="12.75">
      <c r="A561" s="52" t="s">
        <v>131</v>
      </c>
      <c r="B561" s="52">
        <v>0.7544444444444444</v>
      </c>
      <c r="C561" s="52">
        <v>3.7</v>
      </c>
      <c r="D561" s="52">
        <v>76.7</v>
      </c>
      <c r="E561" s="52">
        <v>146000</v>
      </c>
      <c r="F561" s="52">
        <v>79.5</v>
      </c>
      <c r="G561" s="52">
        <v>8030</v>
      </c>
      <c r="H561" s="52">
        <v>19.8</v>
      </c>
      <c r="I561" s="52">
        <v>4.08</v>
      </c>
      <c r="J561" s="52">
        <v>0</v>
      </c>
      <c r="K561" s="52">
        <v>15.2</v>
      </c>
      <c r="L561" s="52">
        <v>1.04</v>
      </c>
      <c r="M561" s="52">
        <v>0.00279</v>
      </c>
      <c r="N561" s="52">
        <v>0</v>
      </c>
      <c r="O561" s="52">
        <v>0</v>
      </c>
      <c r="P561" s="52">
        <v>0</v>
      </c>
    </row>
    <row r="562" spans="1:16" ht="12.75">
      <c r="A562" s="52" t="s">
        <v>131</v>
      </c>
      <c r="B562" s="52">
        <v>0.7544560185185185</v>
      </c>
      <c r="C562" s="52">
        <v>3.78</v>
      </c>
      <c r="D562" s="52">
        <v>72.5</v>
      </c>
      <c r="E562" s="52">
        <v>145000</v>
      </c>
      <c r="F562" s="52">
        <v>80.8</v>
      </c>
      <c r="G562" s="52">
        <v>8860</v>
      </c>
      <c r="H562" s="52">
        <v>20.4</v>
      </c>
      <c r="I562" s="52">
        <v>2.02</v>
      </c>
      <c r="J562" s="52">
        <v>0</v>
      </c>
      <c r="K562" s="52">
        <v>15.3</v>
      </c>
      <c r="L562" s="52">
        <v>1.04</v>
      </c>
      <c r="M562" s="52">
        <v>0.00139</v>
      </c>
      <c r="N562" s="52">
        <v>0</v>
      </c>
      <c r="O562" s="52">
        <v>0</v>
      </c>
      <c r="P562" s="52">
        <v>0</v>
      </c>
    </row>
    <row r="563" spans="1:16" ht="12.75">
      <c r="A563" s="52" t="s">
        <v>131</v>
      </c>
      <c r="B563" s="52">
        <v>0.7544675925925927</v>
      </c>
      <c r="C563" s="52">
        <v>3.84</v>
      </c>
      <c r="D563" s="52">
        <v>70.8</v>
      </c>
      <c r="E563" s="52">
        <v>145000</v>
      </c>
      <c r="F563" s="52">
        <v>79.8</v>
      </c>
      <c r="G563" s="52">
        <v>9780</v>
      </c>
      <c r="H563" s="52">
        <v>22.8</v>
      </c>
      <c r="I563" s="52">
        <v>4.56</v>
      </c>
      <c r="J563" s="52">
        <v>0</v>
      </c>
      <c r="K563" s="52">
        <v>15.3</v>
      </c>
      <c r="L563" s="52">
        <v>1.04</v>
      </c>
      <c r="M563" s="52">
        <v>0.00314</v>
      </c>
      <c r="N563" s="52">
        <v>0</v>
      </c>
      <c r="O563" s="52">
        <v>0</v>
      </c>
      <c r="P563" s="52">
        <v>0</v>
      </c>
    </row>
    <row r="564" spans="1:16" ht="12.75">
      <c r="A564" s="52" t="s">
        <v>131</v>
      </c>
      <c r="B564" s="52">
        <v>0.7544791666666667</v>
      </c>
      <c r="C564" s="52">
        <v>4.04</v>
      </c>
      <c r="D564" s="52">
        <v>72</v>
      </c>
      <c r="E564" s="52">
        <v>146000</v>
      </c>
      <c r="F564" s="52">
        <v>79.2</v>
      </c>
      <c r="G564" s="52">
        <v>9560</v>
      </c>
      <c r="H564" s="52">
        <v>23.3</v>
      </c>
      <c r="I564" s="52">
        <v>3.47</v>
      </c>
      <c r="J564" s="52">
        <v>0</v>
      </c>
      <c r="K564" s="52">
        <v>15.3</v>
      </c>
      <c r="L564" s="52">
        <v>1.04</v>
      </c>
      <c r="M564" s="52">
        <v>0.00238</v>
      </c>
      <c r="N564" s="52">
        <v>0</v>
      </c>
      <c r="O564" s="52">
        <v>0</v>
      </c>
      <c r="P564" s="52">
        <v>0</v>
      </c>
    </row>
    <row r="565" spans="1:16" ht="12.75">
      <c r="A565" s="52" t="s">
        <v>131</v>
      </c>
      <c r="B565" s="52">
        <v>0.7544907407407407</v>
      </c>
      <c r="C565" s="52">
        <v>4.46</v>
      </c>
      <c r="D565" s="52">
        <v>76.3</v>
      </c>
      <c r="E565" s="52">
        <v>146000</v>
      </c>
      <c r="F565" s="52">
        <v>78.4</v>
      </c>
      <c r="G565" s="52">
        <v>8820</v>
      </c>
      <c r="H565" s="52">
        <v>22.3</v>
      </c>
      <c r="I565" s="52">
        <v>2.87</v>
      </c>
      <c r="J565" s="52">
        <v>0</v>
      </c>
      <c r="K565" s="52">
        <v>15.3</v>
      </c>
      <c r="L565" s="52">
        <v>1.04</v>
      </c>
      <c r="M565" s="52">
        <v>0.00196</v>
      </c>
      <c r="N565" s="52">
        <v>0</v>
      </c>
      <c r="O565" s="52">
        <v>0</v>
      </c>
      <c r="P565" s="52">
        <v>0</v>
      </c>
    </row>
    <row r="566" spans="1:16" ht="12.75">
      <c r="A566" s="52" t="s">
        <v>131</v>
      </c>
      <c r="B566" s="52">
        <v>0.7545023148148148</v>
      </c>
      <c r="C566" s="52">
        <v>4.95</v>
      </c>
      <c r="D566" s="52">
        <v>73.5</v>
      </c>
      <c r="E566" s="52">
        <v>147000</v>
      </c>
      <c r="F566" s="52">
        <v>79.4</v>
      </c>
      <c r="G566" s="52">
        <v>8160</v>
      </c>
      <c r="H566" s="52">
        <v>22.9</v>
      </c>
      <c r="I566" s="52">
        <v>3.35</v>
      </c>
      <c r="J566" s="52">
        <v>0</v>
      </c>
      <c r="K566" s="52">
        <v>15.2</v>
      </c>
      <c r="L566" s="52">
        <v>1.04</v>
      </c>
      <c r="M566" s="52">
        <v>0.00228</v>
      </c>
      <c r="N566" s="52">
        <v>0</v>
      </c>
      <c r="O566" s="52">
        <v>0</v>
      </c>
      <c r="P566" s="52">
        <v>0</v>
      </c>
    </row>
    <row r="567" spans="1:16" ht="12.75">
      <c r="A567" s="52" t="s">
        <v>131</v>
      </c>
      <c r="B567" s="52">
        <v>0.7545138888888889</v>
      </c>
      <c r="C567" s="52">
        <v>4.84</v>
      </c>
      <c r="D567" s="52">
        <v>75.9</v>
      </c>
      <c r="E567" s="52">
        <v>147000</v>
      </c>
      <c r="F567" s="52">
        <v>80.6</v>
      </c>
      <c r="G567" s="52">
        <v>7570</v>
      </c>
      <c r="H567" s="52">
        <v>23.3</v>
      </c>
      <c r="I567" s="52">
        <v>1.54</v>
      </c>
      <c r="J567" s="52">
        <v>0</v>
      </c>
      <c r="K567" s="52">
        <v>15.2</v>
      </c>
      <c r="L567" s="52">
        <v>1.03</v>
      </c>
      <c r="M567" s="52">
        <v>0.00105</v>
      </c>
      <c r="N567" s="52">
        <v>0</v>
      </c>
      <c r="O567" s="52">
        <v>0</v>
      </c>
      <c r="P567" s="52">
        <v>0</v>
      </c>
    </row>
    <row r="568" spans="1:16" ht="12.75">
      <c r="A568" s="52" t="s">
        <v>131</v>
      </c>
      <c r="B568" s="52">
        <v>0.7545254629629629</v>
      </c>
      <c r="C568" s="52">
        <v>4.5</v>
      </c>
      <c r="D568" s="52">
        <v>76.6</v>
      </c>
      <c r="E568" s="52">
        <v>147000</v>
      </c>
      <c r="F568" s="52">
        <v>80.5</v>
      </c>
      <c r="G568" s="52">
        <v>7230</v>
      </c>
      <c r="H568" s="52">
        <v>21.9</v>
      </c>
      <c r="I568" s="52">
        <v>2.11</v>
      </c>
      <c r="J568" s="52">
        <v>0</v>
      </c>
      <c r="K568" s="52">
        <v>15.2</v>
      </c>
      <c r="L568" s="52">
        <v>1.03</v>
      </c>
      <c r="M568" s="52">
        <v>0.00144</v>
      </c>
      <c r="N568" s="52">
        <v>0</v>
      </c>
      <c r="O568" s="52">
        <v>0</v>
      </c>
      <c r="P568" s="52">
        <v>0</v>
      </c>
    </row>
    <row r="569" spans="1:16" ht="12.75">
      <c r="A569" s="52" t="s">
        <v>131</v>
      </c>
      <c r="B569" s="52">
        <v>0.754537037037037</v>
      </c>
      <c r="C569" s="52">
        <v>4.51</v>
      </c>
      <c r="D569" s="52">
        <v>71.4</v>
      </c>
      <c r="E569" s="52">
        <v>146000</v>
      </c>
      <c r="F569" s="52">
        <v>79.1</v>
      </c>
      <c r="G569" s="52">
        <v>8300</v>
      </c>
      <c r="H569" s="52">
        <v>21.9</v>
      </c>
      <c r="I569" s="52">
        <v>1.54</v>
      </c>
      <c r="J569" s="52">
        <v>0</v>
      </c>
      <c r="K569" s="52">
        <v>15.2</v>
      </c>
      <c r="L569" s="52">
        <v>1.04</v>
      </c>
      <c r="M569" s="52">
        <v>0.00105</v>
      </c>
      <c r="N569" s="52">
        <v>0</v>
      </c>
      <c r="O569" s="52">
        <v>0</v>
      </c>
      <c r="P569" s="52">
        <v>0</v>
      </c>
    </row>
    <row r="570" spans="1:16" ht="12.75">
      <c r="A570" s="52" t="s">
        <v>131</v>
      </c>
      <c r="B570" s="52">
        <v>0.7545486111111112</v>
      </c>
      <c r="C570" s="52">
        <v>4.49</v>
      </c>
      <c r="D570" s="52">
        <v>70.9</v>
      </c>
      <c r="E570" s="52">
        <v>146000</v>
      </c>
      <c r="F570" s="52">
        <v>78.4</v>
      </c>
      <c r="G570" s="52">
        <v>8710</v>
      </c>
      <c r="H570" s="52">
        <v>22.1</v>
      </c>
      <c r="I570" s="52">
        <v>3.77</v>
      </c>
      <c r="J570" s="52">
        <v>0</v>
      </c>
      <c r="K570" s="52">
        <v>15.3</v>
      </c>
      <c r="L570" s="52">
        <v>1.04</v>
      </c>
      <c r="M570" s="52">
        <v>0.00258</v>
      </c>
      <c r="N570" s="52">
        <v>0</v>
      </c>
      <c r="O570" s="52">
        <v>0</v>
      </c>
      <c r="P570" s="52">
        <v>0</v>
      </c>
    </row>
    <row r="571" spans="1:16" ht="12.75">
      <c r="A571" s="52" t="s">
        <v>131</v>
      </c>
      <c r="B571" s="52">
        <v>0.7545601851851852</v>
      </c>
      <c r="C571" s="52">
        <v>4.17</v>
      </c>
      <c r="D571" s="52">
        <v>74.3</v>
      </c>
      <c r="E571" s="52">
        <v>146000</v>
      </c>
      <c r="F571" s="52">
        <v>79.2</v>
      </c>
      <c r="G571" s="52">
        <v>8650</v>
      </c>
      <c r="H571" s="52">
        <v>21.3</v>
      </c>
      <c r="I571" s="52">
        <v>1.32</v>
      </c>
      <c r="J571" s="52">
        <v>0</v>
      </c>
      <c r="K571" s="52">
        <v>15.3</v>
      </c>
      <c r="L571" s="52">
        <v>1.04</v>
      </c>
      <c r="M571" s="52">
        <v>0.000907</v>
      </c>
      <c r="N571" s="52">
        <v>0</v>
      </c>
      <c r="O571" s="52">
        <v>0</v>
      </c>
      <c r="P571" s="52">
        <v>0</v>
      </c>
    </row>
    <row r="572" spans="1:16" ht="12.75">
      <c r="A572" s="52" t="s">
        <v>131</v>
      </c>
      <c r="B572" s="52">
        <v>0.7545717592592592</v>
      </c>
      <c r="C572" s="52">
        <v>4.53</v>
      </c>
      <c r="D572" s="52">
        <v>75.7</v>
      </c>
      <c r="E572" s="52">
        <v>145000</v>
      </c>
      <c r="F572" s="52">
        <v>78.7</v>
      </c>
      <c r="G572" s="52">
        <v>9510</v>
      </c>
      <c r="H572" s="52">
        <v>22.1</v>
      </c>
      <c r="I572" s="52">
        <v>4.45</v>
      </c>
      <c r="J572" s="52">
        <v>0</v>
      </c>
      <c r="K572" s="52">
        <v>15.3</v>
      </c>
      <c r="L572" s="52">
        <v>1.04</v>
      </c>
      <c r="M572" s="52">
        <v>0.00307</v>
      </c>
      <c r="N572" s="52">
        <v>0</v>
      </c>
      <c r="O572" s="52">
        <v>0</v>
      </c>
      <c r="P572" s="52">
        <v>0</v>
      </c>
    </row>
    <row r="573" spans="1:16" ht="12.75">
      <c r="A573" s="52" t="s">
        <v>131</v>
      </c>
      <c r="B573" s="52">
        <v>0.7545833333333333</v>
      </c>
      <c r="C573" s="52">
        <v>5.37</v>
      </c>
      <c r="D573" s="52">
        <v>73.1</v>
      </c>
      <c r="E573" s="52">
        <v>146000</v>
      </c>
      <c r="F573" s="52">
        <v>76.8</v>
      </c>
      <c r="G573" s="52">
        <v>10600</v>
      </c>
      <c r="H573" s="52">
        <v>24.4</v>
      </c>
      <c r="I573" s="52">
        <v>4.36</v>
      </c>
      <c r="J573" s="52">
        <v>0</v>
      </c>
      <c r="K573" s="52">
        <v>15.4</v>
      </c>
      <c r="L573" s="52">
        <v>1.05</v>
      </c>
      <c r="M573" s="52">
        <v>0.003</v>
      </c>
      <c r="N573" s="52">
        <v>0</v>
      </c>
      <c r="O573" s="52">
        <v>0</v>
      </c>
      <c r="P573" s="52">
        <v>0</v>
      </c>
    </row>
    <row r="574" spans="1:16" ht="12.75">
      <c r="A574" s="52" t="s">
        <v>131</v>
      </c>
      <c r="B574" s="52">
        <v>0.7545949074074074</v>
      </c>
      <c r="C574" s="52">
        <v>5.04</v>
      </c>
      <c r="D574" s="52">
        <v>76.8</v>
      </c>
      <c r="E574" s="52">
        <v>146000</v>
      </c>
      <c r="F574" s="52">
        <v>74.4</v>
      </c>
      <c r="G574" s="52">
        <v>9300</v>
      </c>
      <c r="H574" s="52">
        <v>23.1</v>
      </c>
      <c r="I574" s="52">
        <v>4.84</v>
      </c>
      <c r="J574" s="52">
        <v>0</v>
      </c>
      <c r="K574" s="52">
        <v>15.3</v>
      </c>
      <c r="L574" s="52">
        <v>1.04</v>
      </c>
      <c r="M574" s="52">
        <v>0.0033</v>
      </c>
      <c r="N574" s="52">
        <v>0</v>
      </c>
      <c r="O574" s="52">
        <v>0</v>
      </c>
      <c r="P574" s="52">
        <v>0</v>
      </c>
    </row>
    <row r="575" spans="1:16" ht="12.75">
      <c r="A575" s="52" t="s">
        <v>131</v>
      </c>
      <c r="B575" s="52">
        <v>0.7546064814814816</v>
      </c>
      <c r="C575" s="52">
        <v>4.8</v>
      </c>
      <c r="D575" s="52">
        <v>77.2</v>
      </c>
      <c r="E575" s="52">
        <v>146000</v>
      </c>
      <c r="F575" s="52">
        <v>71.7</v>
      </c>
      <c r="G575" s="52">
        <v>8470</v>
      </c>
      <c r="H575" s="52">
        <v>21.2</v>
      </c>
      <c r="I575" s="52">
        <v>2.51</v>
      </c>
      <c r="J575" s="52">
        <v>0</v>
      </c>
      <c r="K575" s="52">
        <v>15.3</v>
      </c>
      <c r="L575" s="52">
        <v>1.04</v>
      </c>
      <c r="M575" s="52">
        <v>0.00172</v>
      </c>
      <c r="N575" s="52">
        <v>0</v>
      </c>
      <c r="O575" s="52">
        <v>0</v>
      </c>
      <c r="P575" s="52">
        <v>0</v>
      </c>
    </row>
    <row r="576" spans="1:16" ht="12.75">
      <c r="A576" s="52" t="s">
        <v>131</v>
      </c>
      <c r="B576" s="52">
        <v>0.7546180555555555</v>
      </c>
      <c r="C576" s="52">
        <v>5.08</v>
      </c>
      <c r="D576" s="52">
        <v>75</v>
      </c>
      <c r="E576" s="52">
        <v>145000</v>
      </c>
      <c r="F576" s="52">
        <v>72.9</v>
      </c>
      <c r="G576" s="52">
        <v>9670</v>
      </c>
      <c r="H576" s="52">
        <v>22.1</v>
      </c>
      <c r="I576" s="52">
        <v>2.46</v>
      </c>
      <c r="J576" s="52">
        <v>0</v>
      </c>
      <c r="K576" s="52">
        <v>15.3</v>
      </c>
      <c r="L576" s="52">
        <v>1.04</v>
      </c>
      <c r="M576" s="52">
        <v>0.0017</v>
      </c>
      <c r="N576" s="52">
        <v>0</v>
      </c>
      <c r="O576" s="52">
        <v>0</v>
      </c>
      <c r="P576" s="52">
        <v>0</v>
      </c>
    </row>
    <row r="577" spans="1:16" ht="12.75">
      <c r="A577" s="52" t="s">
        <v>131</v>
      </c>
      <c r="B577" s="52">
        <v>0.7546296296296297</v>
      </c>
      <c r="C577" s="52">
        <v>4.85</v>
      </c>
      <c r="D577" s="52">
        <v>76.5</v>
      </c>
      <c r="E577" s="52">
        <v>146000</v>
      </c>
      <c r="F577" s="52">
        <v>77</v>
      </c>
      <c r="G577" s="52">
        <v>9750</v>
      </c>
      <c r="H577" s="52">
        <v>21.6</v>
      </c>
      <c r="I577" s="52">
        <v>3.13</v>
      </c>
      <c r="J577" s="52">
        <v>0</v>
      </c>
      <c r="K577" s="52">
        <v>15.3</v>
      </c>
      <c r="L577" s="52">
        <v>1.04</v>
      </c>
      <c r="M577" s="52">
        <v>0.00214</v>
      </c>
      <c r="N577" s="52">
        <v>0</v>
      </c>
      <c r="O577" s="52">
        <v>0</v>
      </c>
      <c r="P577" s="52">
        <v>0</v>
      </c>
    </row>
    <row r="578" spans="1:16" ht="12.75">
      <c r="A578" s="52" t="s">
        <v>131</v>
      </c>
      <c r="B578" s="52">
        <v>0.7546412037037037</v>
      </c>
      <c r="C578" s="52">
        <v>4.38</v>
      </c>
      <c r="D578" s="52">
        <v>74.5</v>
      </c>
      <c r="E578" s="52">
        <v>146000</v>
      </c>
      <c r="F578" s="52">
        <v>79.1</v>
      </c>
      <c r="G578" s="52">
        <v>8740</v>
      </c>
      <c r="H578" s="52">
        <v>21.9</v>
      </c>
      <c r="I578" s="52">
        <v>2.36</v>
      </c>
      <c r="J578" s="52">
        <v>0</v>
      </c>
      <c r="K578" s="52">
        <v>15.3</v>
      </c>
      <c r="L578" s="52">
        <v>1.04</v>
      </c>
      <c r="M578" s="52">
        <v>0.00161</v>
      </c>
      <c r="N578" s="52">
        <v>0</v>
      </c>
      <c r="O578" s="52">
        <v>0</v>
      </c>
      <c r="P578" s="52">
        <v>0</v>
      </c>
    </row>
    <row r="579" spans="1:16" ht="12.75">
      <c r="A579" s="52" t="s">
        <v>131</v>
      </c>
      <c r="B579" s="52">
        <v>0.7546527777777778</v>
      </c>
      <c r="C579" s="52">
        <v>4.37</v>
      </c>
      <c r="D579" s="52">
        <v>73.8</v>
      </c>
      <c r="E579" s="52">
        <v>147000</v>
      </c>
      <c r="F579" s="52">
        <v>79.6</v>
      </c>
      <c r="G579" s="52">
        <v>8390</v>
      </c>
      <c r="H579" s="52">
        <v>23.4</v>
      </c>
      <c r="I579" s="52">
        <v>1.69</v>
      </c>
      <c r="J579" s="52">
        <v>0</v>
      </c>
      <c r="K579" s="52">
        <v>15.2</v>
      </c>
      <c r="L579" s="52">
        <v>1.04</v>
      </c>
      <c r="M579" s="52">
        <v>0.00115</v>
      </c>
      <c r="N579" s="52">
        <v>0</v>
      </c>
      <c r="O579" s="52">
        <v>0</v>
      </c>
      <c r="P579" s="52">
        <v>0</v>
      </c>
    </row>
    <row r="580" spans="1:16" ht="12.75">
      <c r="A580" s="52" t="s">
        <v>131</v>
      </c>
      <c r="B580" s="52">
        <v>0.7546643518518518</v>
      </c>
      <c r="C580" s="52">
        <v>3.97</v>
      </c>
      <c r="D580" s="52">
        <v>72</v>
      </c>
      <c r="E580" s="52">
        <v>147000</v>
      </c>
      <c r="F580" s="52">
        <v>79.5</v>
      </c>
      <c r="G580" s="52">
        <v>7990</v>
      </c>
      <c r="H580" s="52">
        <v>22</v>
      </c>
      <c r="I580" s="52">
        <v>2.34</v>
      </c>
      <c r="J580" s="52">
        <v>0</v>
      </c>
      <c r="K580" s="52">
        <v>15.2</v>
      </c>
      <c r="L580" s="52">
        <v>1.04</v>
      </c>
      <c r="M580" s="52">
        <v>0.00159</v>
      </c>
      <c r="N580" s="52">
        <v>0</v>
      </c>
      <c r="O580" s="52">
        <v>0</v>
      </c>
      <c r="P580" s="52">
        <v>0</v>
      </c>
    </row>
    <row r="581" spans="1:16" ht="12.75">
      <c r="A581" s="52" t="s">
        <v>131</v>
      </c>
      <c r="B581" s="52">
        <v>0.7546759259259259</v>
      </c>
      <c r="C581" s="52">
        <v>4.03</v>
      </c>
      <c r="D581" s="52">
        <v>72.9</v>
      </c>
      <c r="E581" s="52">
        <v>146000</v>
      </c>
      <c r="F581" s="52">
        <v>78.6</v>
      </c>
      <c r="G581" s="52">
        <v>8110</v>
      </c>
      <c r="H581" s="52">
        <v>22.1</v>
      </c>
      <c r="I581" s="52">
        <v>2.55</v>
      </c>
      <c r="J581" s="52">
        <v>0</v>
      </c>
      <c r="K581" s="52">
        <v>15.2</v>
      </c>
      <c r="L581" s="52">
        <v>1.04</v>
      </c>
      <c r="M581" s="52">
        <v>0.00175</v>
      </c>
      <c r="N581" s="52">
        <v>0</v>
      </c>
      <c r="O581" s="52">
        <v>0</v>
      </c>
      <c r="P581" s="52">
        <v>0</v>
      </c>
    </row>
    <row r="582" spans="1:16" ht="12.75">
      <c r="A582" s="52" t="s">
        <v>131</v>
      </c>
      <c r="B582" s="52">
        <v>0.7546875</v>
      </c>
      <c r="C582" s="52">
        <v>4.42</v>
      </c>
      <c r="D582" s="52">
        <v>73.9</v>
      </c>
      <c r="E582" s="52">
        <v>146000</v>
      </c>
      <c r="F582" s="52">
        <v>77.7</v>
      </c>
      <c r="G582" s="52">
        <v>9120</v>
      </c>
      <c r="H582" s="52">
        <v>22.2</v>
      </c>
      <c r="I582" s="52">
        <v>2.23</v>
      </c>
      <c r="J582" s="52">
        <v>0</v>
      </c>
      <c r="K582" s="52">
        <v>15.3</v>
      </c>
      <c r="L582" s="52">
        <v>1.04</v>
      </c>
      <c r="M582" s="52">
        <v>0.00153</v>
      </c>
      <c r="N582" s="52">
        <v>0</v>
      </c>
      <c r="O582" s="52">
        <v>0</v>
      </c>
      <c r="P582" s="52">
        <v>0</v>
      </c>
    </row>
    <row r="583" spans="1:16" ht="12.75">
      <c r="A583" s="52" t="s">
        <v>131</v>
      </c>
      <c r="B583" s="52">
        <v>0.7546990740740741</v>
      </c>
      <c r="C583" s="52">
        <v>4.28</v>
      </c>
      <c r="D583" s="52">
        <v>75.1</v>
      </c>
      <c r="E583" s="52">
        <v>146000</v>
      </c>
      <c r="F583" s="52">
        <v>78</v>
      </c>
      <c r="G583" s="52">
        <v>9370</v>
      </c>
      <c r="H583" s="52">
        <v>21.8</v>
      </c>
      <c r="I583" s="52">
        <v>2.89</v>
      </c>
      <c r="J583" s="52">
        <v>0</v>
      </c>
      <c r="K583" s="52">
        <v>15.3</v>
      </c>
      <c r="L583" s="52">
        <v>1.04</v>
      </c>
      <c r="M583" s="52">
        <v>0.00198</v>
      </c>
      <c r="N583" s="52">
        <v>0</v>
      </c>
      <c r="O583" s="52">
        <v>0</v>
      </c>
      <c r="P583" s="52">
        <v>0</v>
      </c>
    </row>
    <row r="584" spans="1:16" ht="12.75">
      <c r="A584" s="52" t="s">
        <v>131</v>
      </c>
      <c r="B584" s="52">
        <v>0.7547106481481481</v>
      </c>
      <c r="C584" s="52">
        <v>4.2</v>
      </c>
      <c r="D584" s="52">
        <v>76.5</v>
      </c>
      <c r="E584" s="52">
        <v>146000</v>
      </c>
      <c r="F584" s="52">
        <v>79.2</v>
      </c>
      <c r="G584" s="52">
        <v>9170</v>
      </c>
      <c r="H584" s="52">
        <v>20.7</v>
      </c>
      <c r="I584" s="52">
        <v>3.3</v>
      </c>
      <c r="J584" s="52">
        <v>0</v>
      </c>
      <c r="K584" s="52">
        <v>15.3</v>
      </c>
      <c r="L584" s="52">
        <v>1.04</v>
      </c>
      <c r="M584" s="52">
        <v>0.00226</v>
      </c>
      <c r="N584" s="52">
        <v>0</v>
      </c>
      <c r="O584" s="52">
        <v>0</v>
      </c>
      <c r="P584" s="52">
        <v>0</v>
      </c>
    </row>
    <row r="585" spans="1:16" ht="12.75">
      <c r="A585" s="52" t="s">
        <v>131</v>
      </c>
      <c r="B585" s="52">
        <v>0.7547222222222222</v>
      </c>
      <c r="C585" s="52">
        <v>4.22</v>
      </c>
      <c r="D585" s="52">
        <v>75.3</v>
      </c>
      <c r="E585" s="52">
        <v>147000</v>
      </c>
      <c r="F585" s="52">
        <v>81.1</v>
      </c>
      <c r="G585" s="52">
        <v>8910</v>
      </c>
      <c r="H585" s="52">
        <v>17.9</v>
      </c>
      <c r="I585" s="52">
        <v>3.07</v>
      </c>
      <c r="J585" s="52">
        <v>0</v>
      </c>
      <c r="K585" s="52">
        <v>15.3</v>
      </c>
      <c r="L585" s="52">
        <v>1.04</v>
      </c>
      <c r="M585" s="52">
        <v>0.00209</v>
      </c>
      <c r="N585" s="52">
        <v>0</v>
      </c>
      <c r="O585" s="52">
        <v>0</v>
      </c>
      <c r="P585" s="52">
        <v>0</v>
      </c>
    </row>
    <row r="586" spans="1:16" ht="12.75">
      <c r="A586" s="52" t="s">
        <v>131</v>
      </c>
      <c r="B586" s="52">
        <v>0.7547337962962963</v>
      </c>
      <c r="C586" s="52">
        <v>4.17</v>
      </c>
      <c r="D586" s="52">
        <v>75.1</v>
      </c>
      <c r="E586" s="52">
        <v>147000</v>
      </c>
      <c r="F586" s="52">
        <v>83.2</v>
      </c>
      <c r="G586" s="52">
        <v>8330</v>
      </c>
      <c r="H586" s="52">
        <v>18.8</v>
      </c>
      <c r="I586" s="52">
        <v>2.54</v>
      </c>
      <c r="J586" s="52">
        <v>0</v>
      </c>
      <c r="K586" s="52">
        <v>15.2</v>
      </c>
      <c r="L586" s="52">
        <v>1.04</v>
      </c>
      <c r="M586" s="52">
        <v>0.00173</v>
      </c>
      <c r="N586" s="52">
        <v>0</v>
      </c>
      <c r="O586" s="52">
        <v>0</v>
      </c>
      <c r="P586" s="52">
        <v>0</v>
      </c>
    </row>
    <row r="587" spans="1:16" ht="12.75">
      <c r="A587" s="52" t="s">
        <v>131</v>
      </c>
      <c r="B587" s="52">
        <v>0.7547453703703703</v>
      </c>
      <c r="C587" s="52">
        <v>4.84</v>
      </c>
      <c r="D587" s="52">
        <v>78.7</v>
      </c>
      <c r="E587" s="52">
        <v>147000</v>
      </c>
      <c r="F587" s="52">
        <v>83.4</v>
      </c>
      <c r="G587" s="52">
        <v>8060</v>
      </c>
      <c r="H587" s="52">
        <v>24</v>
      </c>
      <c r="I587" s="52">
        <v>2.5</v>
      </c>
      <c r="J587" s="52">
        <v>0</v>
      </c>
      <c r="K587" s="52">
        <v>15.2</v>
      </c>
      <c r="L587" s="52">
        <v>1.04</v>
      </c>
      <c r="M587" s="52">
        <v>0.0017</v>
      </c>
      <c r="N587" s="52">
        <v>0</v>
      </c>
      <c r="O587" s="52">
        <v>0</v>
      </c>
      <c r="P587" s="52">
        <v>0</v>
      </c>
    </row>
    <row r="588" spans="1:16" ht="12.75">
      <c r="A588" s="52" t="s">
        <v>131</v>
      </c>
      <c r="B588" s="52">
        <v>0.7547569444444444</v>
      </c>
      <c r="C588" s="52">
        <v>5.27</v>
      </c>
      <c r="D588" s="52">
        <v>77.9</v>
      </c>
      <c r="E588" s="52">
        <v>148000</v>
      </c>
      <c r="F588" s="52">
        <v>80.7</v>
      </c>
      <c r="G588" s="52">
        <v>7410</v>
      </c>
      <c r="H588" s="52">
        <v>24.7</v>
      </c>
      <c r="I588" s="52">
        <v>1.13</v>
      </c>
      <c r="J588" s="52">
        <v>0</v>
      </c>
      <c r="K588" s="52">
        <v>15.2</v>
      </c>
      <c r="L588" s="52">
        <v>1.03</v>
      </c>
      <c r="M588" s="52">
        <v>0.00076</v>
      </c>
      <c r="N588" s="52">
        <v>0</v>
      </c>
      <c r="O588" s="52">
        <v>0</v>
      </c>
      <c r="P588" s="52">
        <v>0</v>
      </c>
    </row>
    <row r="589" spans="1:16" ht="12.75">
      <c r="A589" s="52" t="s">
        <v>131</v>
      </c>
      <c r="B589" s="52">
        <v>0.7547685185185186</v>
      </c>
      <c r="C589" s="52">
        <v>4.82</v>
      </c>
      <c r="D589" s="52">
        <v>72.9</v>
      </c>
      <c r="E589" s="52">
        <v>148000</v>
      </c>
      <c r="F589" s="52">
        <v>70.7</v>
      </c>
      <c r="G589" s="52">
        <v>6270</v>
      </c>
      <c r="H589" s="52">
        <v>22.2</v>
      </c>
      <c r="I589" s="52">
        <v>1.96</v>
      </c>
      <c r="J589" s="52">
        <v>0</v>
      </c>
      <c r="K589" s="52">
        <v>15.1</v>
      </c>
      <c r="L589" s="52">
        <v>1.03</v>
      </c>
      <c r="M589" s="52">
        <v>0.00132</v>
      </c>
      <c r="N589" s="52">
        <v>0</v>
      </c>
      <c r="O589" s="52">
        <v>0</v>
      </c>
      <c r="P589" s="52">
        <v>0</v>
      </c>
    </row>
    <row r="590" spans="1:16" ht="12.75">
      <c r="A590" s="52" t="s">
        <v>131</v>
      </c>
      <c r="B590" s="52">
        <v>0.7547800925925926</v>
      </c>
      <c r="C590" s="52">
        <v>4.87</v>
      </c>
      <c r="D590" s="52">
        <v>71</v>
      </c>
      <c r="E590" s="52">
        <v>148000</v>
      </c>
      <c r="F590" s="52">
        <v>63</v>
      </c>
      <c r="G590" s="52">
        <v>6170</v>
      </c>
      <c r="H590" s="52">
        <v>20.6</v>
      </c>
      <c r="I590" s="52">
        <v>3.59</v>
      </c>
      <c r="J590" s="52">
        <v>0</v>
      </c>
      <c r="K590" s="52">
        <v>15.1</v>
      </c>
      <c r="L590" s="52">
        <v>1.03</v>
      </c>
      <c r="M590" s="52">
        <v>0.00243</v>
      </c>
      <c r="N590" s="52">
        <v>0</v>
      </c>
      <c r="O590" s="52">
        <v>0</v>
      </c>
      <c r="P590" s="52">
        <v>0</v>
      </c>
    </row>
    <row r="591" spans="1:16" ht="12.75">
      <c r="A591" s="52" t="s">
        <v>131</v>
      </c>
      <c r="B591" s="52">
        <v>0.7547916666666666</v>
      </c>
      <c r="C591" s="52">
        <v>4.73</v>
      </c>
      <c r="D591" s="52">
        <v>78.6</v>
      </c>
      <c r="E591" s="52">
        <v>148000</v>
      </c>
      <c r="F591" s="52">
        <v>66.4</v>
      </c>
      <c r="G591" s="52">
        <v>6750</v>
      </c>
      <c r="H591" s="52">
        <v>23.5</v>
      </c>
      <c r="I591" s="52">
        <v>1.65</v>
      </c>
      <c r="J591" s="52">
        <v>0</v>
      </c>
      <c r="K591" s="52">
        <v>15.1</v>
      </c>
      <c r="L591" s="52">
        <v>1.03</v>
      </c>
      <c r="M591" s="52">
        <v>0.00112</v>
      </c>
      <c r="N591" s="52">
        <v>0</v>
      </c>
      <c r="O591" s="52">
        <v>0</v>
      </c>
      <c r="P591" s="52">
        <v>0</v>
      </c>
    </row>
    <row r="592" spans="1:16" ht="12.75">
      <c r="A592" s="52" t="s">
        <v>131</v>
      </c>
      <c r="B592" s="52">
        <v>0.7548032407407407</v>
      </c>
      <c r="C592" s="52">
        <v>4.24</v>
      </c>
      <c r="D592" s="52">
        <v>79.4</v>
      </c>
      <c r="E592" s="52">
        <v>147000</v>
      </c>
      <c r="F592" s="52">
        <v>73.1</v>
      </c>
      <c r="G592" s="52">
        <v>7100</v>
      </c>
      <c r="H592" s="52">
        <v>25.8</v>
      </c>
      <c r="I592" s="52">
        <v>2.09</v>
      </c>
      <c r="J592" s="52">
        <v>0</v>
      </c>
      <c r="K592" s="52">
        <v>15.2</v>
      </c>
      <c r="L592" s="52">
        <v>1.03</v>
      </c>
      <c r="M592" s="52">
        <v>0.00142</v>
      </c>
      <c r="N592" s="52">
        <v>0</v>
      </c>
      <c r="O592" s="52">
        <v>0</v>
      </c>
      <c r="P592" s="52">
        <v>0</v>
      </c>
    </row>
    <row r="593" spans="1:16" ht="12.75">
      <c r="A593" s="52" t="s">
        <v>131</v>
      </c>
      <c r="B593" s="52">
        <v>0.7548148148148148</v>
      </c>
      <c r="C593" s="52">
        <v>3.8</v>
      </c>
      <c r="D593" s="52">
        <v>71.9</v>
      </c>
      <c r="E593" s="52">
        <v>146000</v>
      </c>
      <c r="F593" s="52">
        <v>77.3</v>
      </c>
      <c r="G593" s="52">
        <v>8210</v>
      </c>
      <c r="H593" s="52">
        <v>23.9</v>
      </c>
      <c r="I593" s="52">
        <v>1.87</v>
      </c>
      <c r="J593" s="52">
        <v>0</v>
      </c>
      <c r="K593" s="52">
        <v>15.2</v>
      </c>
      <c r="L593" s="52">
        <v>1.04</v>
      </c>
      <c r="M593" s="52">
        <v>0.00128</v>
      </c>
      <c r="N593" s="52">
        <v>0</v>
      </c>
      <c r="O593" s="52">
        <v>0</v>
      </c>
      <c r="P593" s="52">
        <v>0</v>
      </c>
    </row>
    <row r="594" spans="1:16" ht="12.75">
      <c r="A594" s="52" t="s">
        <v>131</v>
      </c>
      <c r="B594" s="52">
        <v>0.754826388888889</v>
      </c>
      <c r="C594" s="52">
        <v>4.26</v>
      </c>
      <c r="D594" s="52">
        <v>71.6</v>
      </c>
      <c r="E594" s="52">
        <v>146000</v>
      </c>
      <c r="F594" s="52">
        <v>79.1</v>
      </c>
      <c r="G594" s="52">
        <v>9500</v>
      </c>
      <c r="H594" s="52">
        <v>20.5</v>
      </c>
      <c r="I594" s="52">
        <v>3.38</v>
      </c>
      <c r="J594" s="52">
        <v>0</v>
      </c>
      <c r="K594" s="52">
        <v>15.3</v>
      </c>
      <c r="L594" s="52">
        <v>1.04</v>
      </c>
      <c r="M594" s="52">
        <v>0.00232</v>
      </c>
      <c r="N594" s="52">
        <v>0</v>
      </c>
      <c r="O594" s="52">
        <v>0</v>
      </c>
      <c r="P594" s="52">
        <v>0</v>
      </c>
    </row>
    <row r="595" spans="1:16" ht="12.75">
      <c r="A595" s="52" t="s">
        <v>131</v>
      </c>
      <c r="B595" s="52">
        <v>0.7548379629629629</v>
      </c>
      <c r="C595" s="52">
        <v>5.31</v>
      </c>
      <c r="D595" s="52">
        <v>71.3</v>
      </c>
      <c r="E595" s="52">
        <v>147000</v>
      </c>
      <c r="F595" s="52">
        <v>80.2</v>
      </c>
      <c r="G595" s="52">
        <v>9710</v>
      </c>
      <c r="H595" s="52">
        <v>20.6</v>
      </c>
      <c r="I595" s="52">
        <v>2.97</v>
      </c>
      <c r="J595" s="52">
        <v>0</v>
      </c>
      <c r="K595" s="52">
        <v>15.3</v>
      </c>
      <c r="L595" s="52">
        <v>1.04</v>
      </c>
      <c r="M595" s="52">
        <v>0.00203</v>
      </c>
      <c r="N595" s="52">
        <v>0</v>
      </c>
      <c r="O595" s="52">
        <v>0</v>
      </c>
      <c r="P595" s="52">
        <v>0</v>
      </c>
    </row>
    <row r="596" spans="1:16" ht="12.75">
      <c r="A596" s="52" t="s">
        <v>131</v>
      </c>
      <c r="B596" s="52">
        <v>0.754849537037037</v>
      </c>
      <c r="C596" s="52">
        <v>5.16</v>
      </c>
      <c r="D596" s="52">
        <v>79.2</v>
      </c>
      <c r="E596" s="52">
        <v>148000</v>
      </c>
      <c r="F596" s="52">
        <v>80.6</v>
      </c>
      <c r="G596" s="52">
        <v>8440</v>
      </c>
      <c r="H596" s="52">
        <v>19</v>
      </c>
      <c r="I596" s="52">
        <v>1.31</v>
      </c>
      <c r="J596" s="52">
        <v>0</v>
      </c>
      <c r="K596" s="52">
        <v>15.2</v>
      </c>
      <c r="L596" s="52">
        <v>1.04</v>
      </c>
      <c r="M596" s="52">
        <v>0.000886</v>
      </c>
      <c r="N596" s="52">
        <v>0</v>
      </c>
      <c r="O596" s="52">
        <v>0</v>
      </c>
      <c r="P596" s="52">
        <v>0</v>
      </c>
    </row>
    <row r="597" spans="1:16" ht="12.75">
      <c r="A597" s="52" t="s">
        <v>131</v>
      </c>
      <c r="B597" s="52">
        <v>0.7548611111111111</v>
      </c>
      <c r="C597" s="52">
        <v>4.36</v>
      </c>
      <c r="D597" s="52">
        <v>75.6</v>
      </c>
      <c r="E597" s="52">
        <v>148000</v>
      </c>
      <c r="F597" s="52">
        <v>80.5</v>
      </c>
      <c r="G597" s="52">
        <v>7020</v>
      </c>
      <c r="H597" s="52">
        <v>16.2</v>
      </c>
      <c r="I597" s="52">
        <v>0.837</v>
      </c>
      <c r="J597" s="52">
        <v>0</v>
      </c>
      <c r="K597" s="52">
        <v>15.1</v>
      </c>
      <c r="L597" s="52">
        <v>1.03</v>
      </c>
      <c r="M597" s="52">
        <v>0.000565</v>
      </c>
      <c r="N597" s="52">
        <v>0</v>
      </c>
      <c r="O597" s="52">
        <v>0</v>
      </c>
      <c r="P597" s="52">
        <v>0</v>
      </c>
    </row>
    <row r="598" spans="1:16" ht="12.75">
      <c r="A598" s="52" t="s">
        <v>131</v>
      </c>
      <c r="B598" s="52">
        <v>0.7548726851851852</v>
      </c>
      <c r="C598" s="52">
        <v>4.39</v>
      </c>
      <c r="D598" s="52">
        <v>76.2</v>
      </c>
      <c r="E598" s="52">
        <v>149000</v>
      </c>
      <c r="F598" s="52">
        <v>80.2</v>
      </c>
      <c r="G598" s="52">
        <v>6260</v>
      </c>
      <c r="H598" s="52">
        <v>16.4</v>
      </c>
      <c r="I598" s="52">
        <v>2.46</v>
      </c>
      <c r="J598" s="52">
        <v>0</v>
      </c>
      <c r="K598" s="52">
        <v>15.1</v>
      </c>
      <c r="L598" s="52">
        <v>1.03</v>
      </c>
      <c r="M598" s="52">
        <v>0.00166</v>
      </c>
      <c r="N598" s="52">
        <v>0</v>
      </c>
      <c r="O598" s="52">
        <v>0</v>
      </c>
      <c r="P598" s="52">
        <v>0</v>
      </c>
    </row>
    <row r="599" spans="1:16" ht="12.75">
      <c r="A599" s="52" t="s">
        <v>131</v>
      </c>
      <c r="B599" s="52">
        <v>0.7548842592592592</v>
      </c>
      <c r="C599" s="52">
        <v>5.14</v>
      </c>
      <c r="D599" s="52">
        <v>80.6</v>
      </c>
      <c r="E599" s="52">
        <v>149000</v>
      </c>
      <c r="F599" s="52">
        <v>80.3</v>
      </c>
      <c r="G599" s="52">
        <v>5950</v>
      </c>
      <c r="H599" s="52">
        <v>18.1</v>
      </c>
      <c r="I599" s="52">
        <v>1.42</v>
      </c>
      <c r="J599" s="52">
        <v>0</v>
      </c>
      <c r="K599" s="52">
        <v>15.1</v>
      </c>
      <c r="L599" s="52">
        <v>1.03</v>
      </c>
      <c r="M599" s="52">
        <v>0.000953</v>
      </c>
      <c r="N599" s="52">
        <v>0</v>
      </c>
      <c r="O599" s="52">
        <v>0</v>
      </c>
      <c r="P599" s="52">
        <v>0</v>
      </c>
    </row>
    <row r="600" spans="1:16" ht="12.75">
      <c r="A600" s="52" t="s">
        <v>131</v>
      </c>
      <c r="B600" s="52">
        <v>0.7548958333333333</v>
      </c>
      <c r="C600" s="52">
        <v>5.27</v>
      </c>
      <c r="D600" s="52">
        <v>76.8</v>
      </c>
      <c r="E600" s="52">
        <v>150000</v>
      </c>
      <c r="F600" s="52">
        <v>75.5</v>
      </c>
      <c r="G600" s="52">
        <v>5570</v>
      </c>
      <c r="H600" s="52">
        <v>19.5</v>
      </c>
      <c r="I600" s="52">
        <v>1.4</v>
      </c>
      <c r="J600" s="52">
        <v>0</v>
      </c>
      <c r="K600" s="52">
        <v>15</v>
      </c>
      <c r="L600" s="52">
        <v>1.02</v>
      </c>
      <c r="M600" s="52">
        <v>0.000935</v>
      </c>
      <c r="N600" s="52">
        <v>0</v>
      </c>
      <c r="O600" s="52">
        <v>0</v>
      </c>
      <c r="P600" s="52">
        <v>0</v>
      </c>
    </row>
    <row r="601" spans="1:16" ht="12.75">
      <c r="A601" s="52" t="s">
        <v>131</v>
      </c>
      <c r="B601" s="52">
        <v>0.7549074074074075</v>
      </c>
      <c r="C601" s="52">
        <v>4.62</v>
      </c>
      <c r="D601" s="52">
        <v>73.5</v>
      </c>
      <c r="E601" s="52">
        <v>150000</v>
      </c>
      <c r="F601" s="52">
        <v>62.6</v>
      </c>
      <c r="G601" s="52">
        <v>4810</v>
      </c>
      <c r="H601" s="52">
        <v>19.7</v>
      </c>
      <c r="I601" s="52">
        <v>2.06</v>
      </c>
      <c r="J601" s="52">
        <v>0</v>
      </c>
      <c r="K601" s="52">
        <v>15</v>
      </c>
      <c r="L601" s="52">
        <v>1.02</v>
      </c>
      <c r="M601" s="52">
        <v>0.00138</v>
      </c>
      <c r="N601" s="52">
        <v>0</v>
      </c>
      <c r="O601" s="52">
        <v>0</v>
      </c>
      <c r="P601" s="52">
        <v>0</v>
      </c>
    </row>
    <row r="602" spans="1:16" ht="12.75">
      <c r="A602" s="52" t="s">
        <v>131</v>
      </c>
      <c r="B602" s="52">
        <v>0.7549189814814815</v>
      </c>
      <c r="C602" s="52">
        <v>4.73</v>
      </c>
      <c r="D602" s="52">
        <v>74</v>
      </c>
      <c r="E602" s="52">
        <v>150000</v>
      </c>
      <c r="F602" s="52">
        <v>55.8</v>
      </c>
      <c r="G602" s="52">
        <v>4340</v>
      </c>
      <c r="H602" s="52">
        <v>18.9</v>
      </c>
      <c r="I602" s="52">
        <v>1.07</v>
      </c>
      <c r="J602" s="52">
        <v>0</v>
      </c>
      <c r="K602" s="52">
        <v>15</v>
      </c>
      <c r="L602" s="52">
        <v>1.02</v>
      </c>
      <c r="M602" s="52">
        <v>0.000713</v>
      </c>
      <c r="N602" s="52">
        <v>0</v>
      </c>
      <c r="O602" s="52">
        <v>0</v>
      </c>
      <c r="P602" s="52">
        <v>0</v>
      </c>
    </row>
    <row r="603" spans="1:16" ht="12.75">
      <c r="A603" s="52" t="s">
        <v>131</v>
      </c>
      <c r="B603" s="52">
        <v>0.7549305555555555</v>
      </c>
      <c r="C603" s="52">
        <v>5.21</v>
      </c>
      <c r="D603" s="52">
        <v>76.2</v>
      </c>
      <c r="E603" s="52">
        <v>150000</v>
      </c>
      <c r="F603" s="52">
        <v>59.2</v>
      </c>
      <c r="G603" s="52">
        <v>4280</v>
      </c>
      <c r="H603" s="52">
        <v>18.6</v>
      </c>
      <c r="I603" s="52">
        <v>1.94</v>
      </c>
      <c r="J603" s="52">
        <v>0</v>
      </c>
      <c r="K603" s="52">
        <v>15</v>
      </c>
      <c r="L603" s="52">
        <v>1.02</v>
      </c>
      <c r="M603" s="52">
        <v>0.00129</v>
      </c>
      <c r="N603" s="52">
        <v>0</v>
      </c>
      <c r="O603" s="52">
        <v>0</v>
      </c>
      <c r="P603" s="52">
        <v>0</v>
      </c>
    </row>
    <row r="604" spans="1:16" ht="12.75">
      <c r="A604" s="52" t="s">
        <v>131</v>
      </c>
      <c r="B604" s="52">
        <v>0.7549421296296296</v>
      </c>
      <c r="C604" s="52">
        <v>5.27</v>
      </c>
      <c r="D604" s="52">
        <v>79.1</v>
      </c>
      <c r="E604" s="52">
        <v>150000</v>
      </c>
      <c r="F604" s="52">
        <v>63.1</v>
      </c>
      <c r="G604" s="52">
        <v>4370</v>
      </c>
      <c r="H604" s="52">
        <v>17.8</v>
      </c>
      <c r="I604" s="52">
        <v>2.06</v>
      </c>
      <c r="J604" s="52">
        <v>0</v>
      </c>
      <c r="K604" s="52">
        <v>15</v>
      </c>
      <c r="L604" s="52">
        <v>1.02</v>
      </c>
      <c r="M604" s="52">
        <v>0.00138</v>
      </c>
      <c r="N604" s="52">
        <v>0</v>
      </c>
      <c r="O604" s="52">
        <v>0</v>
      </c>
      <c r="P604" s="52">
        <v>0</v>
      </c>
    </row>
    <row r="605" spans="1:16" ht="12.75">
      <c r="A605" s="52" t="s">
        <v>131</v>
      </c>
      <c r="B605" s="52">
        <v>0.7549537037037037</v>
      </c>
      <c r="C605" s="52">
        <v>4.93</v>
      </c>
      <c r="D605" s="52">
        <v>74.9</v>
      </c>
      <c r="E605" s="52">
        <v>149000</v>
      </c>
      <c r="F605" s="52">
        <v>63.3</v>
      </c>
      <c r="G605" s="52">
        <v>4720</v>
      </c>
      <c r="H605" s="52">
        <v>20.8</v>
      </c>
      <c r="I605" s="52">
        <v>1.89</v>
      </c>
      <c r="J605" s="52">
        <v>0</v>
      </c>
      <c r="K605" s="52">
        <v>15</v>
      </c>
      <c r="L605" s="52">
        <v>1.02</v>
      </c>
      <c r="M605" s="52">
        <v>0.00127</v>
      </c>
      <c r="N605" s="52">
        <v>0</v>
      </c>
      <c r="O605" s="52">
        <v>0</v>
      </c>
      <c r="P605" s="52">
        <v>0</v>
      </c>
    </row>
    <row r="606" spans="1:16" ht="12.75">
      <c r="A606" s="52" t="s">
        <v>131</v>
      </c>
      <c r="B606" s="52">
        <v>0.7549652777777779</v>
      </c>
      <c r="C606" s="52">
        <v>5.64</v>
      </c>
      <c r="D606" s="52">
        <v>81.3</v>
      </c>
      <c r="E606" s="52">
        <v>149000</v>
      </c>
      <c r="F606" s="52">
        <v>64.3</v>
      </c>
      <c r="G606" s="52">
        <v>4960</v>
      </c>
      <c r="H606" s="52">
        <v>21.7</v>
      </c>
      <c r="I606" s="52">
        <v>3.37</v>
      </c>
      <c r="J606" s="52">
        <v>0</v>
      </c>
      <c r="K606" s="52">
        <v>15</v>
      </c>
      <c r="L606" s="52">
        <v>1.02</v>
      </c>
      <c r="M606" s="52">
        <v>0.00225</v>
      </c>
      <c r="N606" s="52">
        <v>0</v>
      </c>
      <c r="O606" s="52">
        <v>0</v>
      </c>
      <c r="P606" s="52">
        <v>0</v>
      </c>
    </row>
    <row r="607" spans="1:16" ht="12.75">
      <c r="A607" s="52" t="s">
        <v>131</v>
      </c>
      <c r="B607" s="52">
        <v>0.7549768518518518</v>
      </c>
      <c r="C607" s="52">
        <v>5.92</v>
      </c>
      <c r="D607" s="52">
        <v>75.2</v>
      </c>
      <c r="E607" s="52">
        <v>150000</v>
      </c>
      <c r="F607" s="52">
        <v>65</v>
      </c>
      <c r="G607" s="52">
        <v>5230</v>
      </c>
      <c r="H607" s="52">
        <v>22.3</v>
      </c>
      <c r="I607" s="52">
        <v>1.63</v>
      </c>
      <c r="J607" s="52">
        <v>0</v>
      </c>
      <c r="K607" s="52">
        <v>15</v>
      </c>
      <c r="L607" s="52">
        <v>1.02</v>
      </c>
      <c r="M607" s="52">
        <v>0.00109</v>
      </c>
      <c r="N607" s="52">
        <v>0</v>
      </c>
      <c r="O607" s="52">
        <v>0</v>
      </c>
      <c r="P607" s="52">
        <v>0</v>
      </c>
    </row>
    <row r="608" spans="1:16" ht="12.75">
      <c r="A608" s="52" t="s">
        <v>131</v>
      </c>
      <c r="B608" s="52">
        <v>0.754988425925926</v>
      </c>
      <c r="C608" s="52">
        <v>5.12</v>
      </c>
      <c r="D608" s="52">
        <v>72.9</v>
      </c>
      <c r="E608" s="52">
        <v>150000</v>
      </c>
      <c r="F608" s="52">
        <v>58.6</v>
      </c>
      <c r="G608" s="52">
        <v>4880</v>
      </c>
      <c r="H608" s="52">
        <v>23.7</v>
      </c>
      <c r="I608" s="52">
        <v>2.43</v>
      </c>
      <c r="J608" s="52">
        <v>0</v>
      </c>
      <c r="K608" s="52">
        <v>15</v>
      </c>
      <c r="L608" s="52">
        <v>1.02</v>
      </c>
      <c r="M608" s="52">
        <v>0.00162</v>
      </c>
      <c r="N608" s="52">
        <v>0</v>
      </c>
      <c r="O608" s="52">
        <v>0</v>
      </c>
      <c r="P608" s="52">
        <v>0</v>
      </c>
    </row>
    <row r="609" spans="1:16" ht="12.75">
      <c r="A609" s="52" t="s">
        <v>131</v>
      </c>
      <c r="B609" s="52">
        <v>0.755</v>
      </c>
      <c r="C609" s="52">
        <v>4.46</v>
      </c>
      <c r="D609" s="52">
        <v>73.1</v>
      </c>
      <c r="E609" s="52">
        <v>149000</v>
      </c>
      <c r="F609" s="52">
        <v>56.8</v>
      </c>
      <c r="G609" s="52">
        <v>4690</v>
      </c>
      <c r="H609" s="52">
        <v>23</v>
      </c>
      <c r="I609" s="52">
        <v>2.55</v>
      </c>
      <c r="J609" s="52">
        <v>0</v>
      </c>
      <c r="K609" s="52">
        <v>15</v>
      </c>
      <c r="L609" s="52">
        <v>1.02</v>
      </c>
      <c r="M609" s="52">
        <v>0.00171</v>
      </c>
      <c r="N609" s="52">
        <v>0</v>
      </c>
      <c r="O609" s="52">
        <v>0</v>
      </c>
      <c r="P609" s="52">
        <v>0</v>
      </c>
    </row>
    <row r="610" spans="1:16" ht="12.75">
      <c r="A610" s="52" t="s">
        <v>131</v>
      </c>
      <c r="B610" s="52">
        <v>0.755011574074074</v>
      </c>
      <c r="C610" s="52">
        <v>4.24</v>
      </c>
      <c r="D610" s="52">
        <v>73.4</v>
      </c>
      <c r="E610" s="52">
        <v>148000</v>
      </c>
      <c r="F610" s="52">
        <v>64</v>
      </c>
      <c r="G610" s="52">
        <v>5390</v>
      </c>
      <c r="H610" s="52">
        <v>18.7</v>
      </c>
      <c r="I610" s="52">
        <v>1.46</v>
      </c>
      <c r="J610" s="52">
        <v>0</v>
      </c>
      <c r="K610" s="52">
        <v>15</v>
      </c>
      <c r="L610" s="52">
        <v>1.02</v>
      </c>
      <c r="M610" s="52">
        <v>0.000985</v>
      </c>
      <c r="N610" s="52">
        <v>0</v>
      </c>
      <c r="O610" s="52">
        <v>0</v>
      </c>
      <c r="P610" s="52">
        <v>0</v>
      </c>
    </row>
    <row r="611" spans="1:16" ht="12.75">
      <c r="A611" s="52" t="s">
        <v>131</v>
      </c>
      <c r="B611" s="52">
        <v>0.7550231481481481</v>
      </c>
      <c r="C611" s="52">
        <v>4.49</v>
      </c>
      <c r="D611" s="52">
        <v>82.1</v>
      </c>
      <c r="E611" s="52">
        <v>148000</v>
      </c>
      <c r="F611" s="52">
        <v>70.5</v>
      </c>
      <c r="G611" s="52">
        <v>6650</v>
      </c>
      <c r="H611" s="52">
        <v>16</v>
      </c>
      <c r="I611" s="52">
        <v>2.19</v>
      </c>
      <c r="J611" s="52">
        <v>0</v>
      </c>
      <c r="K611" s="52">
        <v>15.1</v>
      </c>
      <c r="L611" s="52">
        <v>1.03</v>
      </c>
      <c r="M611" s="52">
        <v>0.00148</v>
      </c>
      <c r="N611" s="52">
        <v>0</v>
      </c>
      <c r="O611" s="52">
        <v>0</v>
      </c>
      <c r="P611" s="52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1">
      <pane ySplit="2" topLeftCell="BM120" activePane="bottomLeft" state="frozen"/>
      <selection pane="topLeft" activeCell="A1" sqref="A1"/>
      <selection pane="bottomLeft" activeCell="B133" sqref="B133:F133"/>
    </sheetView>
  </sheetViews>
  <sheetFormatPr defaultColWidth="9.140625" defaultRowHeight="12.75"/>
  <cols>
    <col min="1" max="1" width="23.421875" style="0" bestFit="1" customWidth="1"/>
  </cols>
  <sheetData>
    <row r="1" ht="12.75">
      <c r="A1" t="s">
        <v>123</v>
      </c>
    </row>
    <row r="2" spans="2:6" ht="12.7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2:6" ht="12.75">
      <c r="B3">
        <v>8514.99707</v>
      </c>
      <c r="C3">
        <v>4388.703125</v>
      </c>
      <c r="D3">
        <v>3224.108887</v>
      </c>
      <c r="E3">
        <v>2090.552002</v>
      </c>
      <c r="F3">
        <v>862.033752</v>
      </c>
    </row>
    <row r="4" spans="2:6" ht="12.75">
      <c r="B4">
        <v>8530.214844</v>
      </c>
      <c r="C4">
        <v>4407.125</v>
      </c>
      <c r="D4">
        <v>3222.755859</v>
      </c>
      <c r="E4">
        <v>2073.894775</v>
      </c>
      <c r="F4">
        <v>852.651001</v>
      </c>
    </row>
    <row r="5" spans="2:6" ht="12.75">
      <c r="B5">
        <v>8538.109375</v>
      </c>
      <c r="C5">
        <v>4480.481934</v>
      </c>
      <c r="D5">
        <v>3506.374023</v>
      </c>
      <c r="E5">
        <v>2070.425049</v>
      </c>
      <c r="F5">
        <v>880.4198</v>
      </c>
    </row>
    <row r="6" spans="2:6" ht="12.75">
      <c r="B6">
        <v>8506.306641</v>
      </c>
      <c r="C6">
        <v>4448.400879</v>
      </c>
      <c r="D6">
        <v>3193.868896</v>
      </c>
      <c r="E6">
        <v>2055.607666</v>
      </c>
      <c r="F6">
        <v>886.538879</v>
      </c>
    </row>
    <row r="7" spans="2:6" ht="12.75">
      <c r="B7">
        <v>8553.974609</v>
      </c>
      <c r="C7">
        <v>4508.09375</v>
      </c>
      <c r="D7">
        <v>3249.35791</v>
      </c>
      <c r="E7">
        <v>2079.594482</v>
      </c>
      <c r="F7">
        <v>831.269958</v>
      </c>
    </row>
    <row r="8" spans="2:6" ht="12.75">
      <c r="B8">
        <v>8515.318359</v>
      </c>
      <c r="C8">
        <v>4505.259766</v>
      </c>
      <c r="D8">
        <v>3138.71167</v>
      </c>
      <c r="E8">
        <v>2100.414795</v>
      </c>
      <c r="F8">
        <v>903.083191</v>
      </c>
    </row>
    <row r="9" spans="2:6" ht="12.75">
      <c r="B9">
        <v>8488.480469</v>
      </c>
      <c r="C9">
        <v>4516.812012</v>
      </c>
      <c r="D9">
        <v>3105.144043</v>
      </c>
      <c r="E9">
        <v>2074.412354</v>
      </c>
      <c r="F9">
        <v>943.040466</v>
      </c>
    </row>
    <row r="10" spans="2:6" ht="12.75">
      <c r="B10">
        <v>8489.926758</v>
      </c>
      <c r="C10">
        <v>4482.509277</v>
      </c>
      <c r="D10">
        <v>3083.635498</v>
      </c>
      <c r="E10">
        <v>2065.648682</v>
      </c>
      <c r="F10">
        <v>930.197266</v>
      </c>
    </row>
    <row r="11" spans="2:6" ht="12.75">
      <c r="B11">
        <v>8471.876953</v>
      </c>
      <c r="C11">
        <v>4558.77832</v>
      </c>
      <c r="D11">
        <v>3151.965576</v>
      </c>
      <c r="E11">
        <v>2078.492676</v>
      </c>
      <c r="F11">
        <v>867.842468</v>
      </c>
    </row>
    <row r="12" spans="2:6" ht="12.75">
      <c r="B12">
        <v>8422.46582</v>
      </c>
      <c r="C12">
        <v>4458.033691</v>
      </c>
      <c r="D12">
        <v>3187.616211</v>
      </c>
      <c r="E12">
        <v>2087.521484</v>
      </c>
      <c r="F12">
        <v>869.225525</v>
      </c>
    </row>
    <row r="13" spans="2:6" ht="12.75">
      <c r="B13">
        <v>8446.069336</v>
      </c>
      <c r="C13">
        <v>4488.134277</v>
      </c>
      <c r="D13">
        <v>3119.543213</v>
      </c>
      <c r="E13">
        <v>2152.329834</v>
      </c>
      <c r="F13">
        <v>879.394897</v>
      </c>
    </row>
    <row r="14" spans="2:6" ht="12.75">
      <c r="B14">
        <v>8452.123047</v>
      </c>
      <c r="C14">
        <v>4473.214355</v>
      </c>
      <c r="D14">
        <v>3108.69873</v>
      </c>
      <c r="E14">
        <v>2135.416992</v>
      </c>
      <c r="F14">
        <v>931.084167</v>
      </c>
    </row>
    <row r="15" spans="2:6" ht="12.75">
      <c r="B15">
        <v>8395.009766</v>
      </c>
      <c r="C15">
        <v>4504.227539</v>
      </c>
      <c r="D15">
        <v>3119.384766</v>
      </c>
      <c r="E15">
        <v>2093.186035</v>
      </c>
      <c r="F15">
        <v>835.970276</v>
      </c>
    </row>
    <row r="16" spans="2:6" ht="12.75">
      <c r="B16">
        <v>8410.462891</v>
      </c>
      <c r="C16">
        <v>4491.663086</v>
      </c>
      <c r="D16">
        <v>3103.287842</v>
      </c>
      <c r="E16">
        <v>2086.163818</v>
      </c>
      <c r="F16">
        <v>849.452026</v>
      </c>
    </row>
    <row r="17" spans="2:6" ht="12.75">
      <c r="B17">
        <v>8349.867188</v>
      </c>
      <c r="C17">
        <v>4480.330566</v>
      </c>
      <c r="D17">
        <v>3085.282471</v>
      </c>
      <c r="E17">
        <v>2115.535156</v>
      </c>
      <c r="F17">
        <v>864.855713</v>
      </c>
    </row>
    <row r="18" spans="2:6" ht="12.75">
      <c r="B18">
        <v>8347.648438</v>
      </c>
      <c r="C18">
        <v>4458.984863</v>
      </c>
      <c r="D18">
        <v>3209.11792</v>
      </c>
      <c r="E18">
        <v>2067.173096</v>
      </c>
      <c r="F18">
        <v>928.655945</v>
      </c>
    </row>
    <row r="19" spans="2:6" ht="12.75">
      <c r="B19">
        <v>8411.74707</v>
      </c>
      <c r="C19">
        <v>4420.137207</v>
      </c>
      <c r="D19">
        <v>3146.23584</v>
      </c>
      <c r="E19">
        <v>2100.983398</v>
      </c>
      <c r="F19">
        <v>825.140198</v>
      </c>
    </row>
    <row r="20" spans="2:6" ht="12.75">
      <c r="B20">
        <v>8388.397461</v>
      </c>
      <c r="C20">
        <v>4404.685547</v>
      </c>
      <c r="D20">
        <v>3159.709473</v>
      </c>
      <c r="E20">
        <v>2104.023682</v>
      </c>
      <c r="F20">
        <v>908.534973</v>
      </c>
    </row>
    <row r="21" spans="2:6" ht="12.75">
      <c r="B21">
        <v>8354.0625</v>
      </c>
      <c r="C21">
        <v>4365.05957</v>
      </c>
      <c r="D21">
        <v>3189.822754</v>
      </c>
      <c r="E21">
        <v>2130.6521</v>
      </c>
      <c r="F21">
        <v>977.667664</v>
      </c>
    </row>
    <row r="22" spans="2:6" ht="12.75">
      <c r="B22">
        <v>8390.347656</v>
      </c>
      <c r="C22">
        <v>4283.353027</v>
      </c>
      <c r="D22">
        <v>3176.337891</v>
      </c>
      <c r="E22">
        <v>2154.811279</v>
      </c>
      <c r="F22">
        <v>925.25531</v>
      </c>
    </row>
    <row r="23" spans="2:6" ht="12.75">
      <c r="B23">
        <v>8406.494141</v>
      </c>
      <c r="C23">
        <v>4261.291016</v>
      </c>
      <c r="D23">
        <v>3205.752686</v>
      </c>
      <c r="E23">
        <v>2155.774414</v>
      </c>
      <c r="F23">
        <v>939.660217</v>
      </c>
    </row>
    <row r="24" spans="2:6" ht="12.75">
      <c r="B24">
        <v>8387.985352</v>
      </c>
      <c r="C24">
        <v>4286.041992</v>
      </c>
      <c r="D24">
        <v>3186.261963</v>
      </c>
      <c r="E24">
        <v>2182.370117</v>
      </c>
      <c r="F24">
        <v>929.715942</v>
      </c>
    </row>
    <row r="25" spans="2:6" ht="12.75">
      <c r="B25">
        <v>8403.269531</v>
      </c>
      <c r="C25">
        <v>4316.043457</v>
      </c>
      <c r="D25">
        <v>3229.900391</v>
      </c>
      <c r="E25">
        <v>2182.405029</v>
      </c>
      <c r="F25">
        <v>859.587952</v>
      </c>
    </row>
    <row r="26" spans="2:6" ht="12.75">
      <c r="B26">
        <v>8437.063477</v>
      </c>
      <c r="C26">
        <v>4282.056641</v>
      </c>
      <c r="D26">
        <v>3236.61792</v>
      </c>
      <c r="E26">
        <v>2213.401611</v>
      </c>
      <c r="F26">
        <v>877.330383</v>
      </c>
    </row>
    <row r="27" spans="2:6" ht="12.75">
      <c r="B27">
        <v>8496.208984</v>
      </c>
      <c r="C27">
        <v>4330.789063</v>
      </c>
      <c r="D27">
        <v>3321.530029</v>
      </c>
      <c r="E27">
        <v>2233.313721</v>
      </c>
      <c r="F27">
        <v>858.401367</v>
      </c>
    </row>
    <row r="28" spans="2:6" ht="12.75">
      <c r="B28">
        <v>8513.501953</v>
      </c>
      <c r="C28">
        <v>4325.266602</v>
      </c>
      <c r="D28">
        <v>3311.54248</v>
      </c>
      <c r="E28">
        <v>2216.947754</v>
      </c>
      <c r="F28">
        <v>973.143433</v>
      </c>
    </row>
    <row r="29" spans="2:6" ht="12.75">
      <c r="B29">
        <v>8387.537109</v>
      </c>
      <c r="C29">
        <v>4302.049316</v>
      </c>
      <c r="D29">
        <v>3361.640381</v>
      </c>
      <c r="E29">
        <v>2242.004395</v>
      </c>
      <c r="F29">
        <v>936.571106</v>
      </c>
    </row>
    <row r="30" spans="2:6" ht="12.75">
      <c r="B30">
        <v>8397.170898</v>
      </c>
      <c r="C30">
        <v>4273.693359</v>
      </c>
      <c r="D30">
        <v>3359.00415</v>
      </c>
      <c r="E30">
        <v>2217.236084</v>
      </c>
      <c r="F30">
        <v>931.509705</v>
      </c>
    </row>
    <row r="31" spans="2:6" ht="12.75">
      <c r="B31">
        <v>8295.587891</v>
      </c>
      <c r="C31">
        <v>4283.470215</v>
      </c>
      <c r="D31">
        <v>3393.782715</v>
      </c>
      <c r="E31">
        <v>2222.568848</v>
      </c>
      <c r="F31">
        <v>917.854736</v>
      </c>
    </row>
    <row r="32" spans="2:6" ht="12.75">
      <c r="B32">
        <v>8298.925781</v>
      </c>
      <c r="C32">
        <v>4300.588867</v>
      </c>
      <c r="D32">
        <v>3399.250488</v>
      </c>
      <c r="E32">
        <v>2253.397217</v>
      </c>
      <c r="F32">
        <v>930.856628</v>
      </c>
    </row>
    <row r="33" spans="2:6" ht="12.75">
      <c r="B33">
        <v>8284.125977</v>
      </c>
      <c r="C33">
        <v>4278.986816</v>
      </c>
      <c r="D33">
        <v>3399.903076</v>
      </c>
      <c r="E33">
        <v>2348.638184</v>
      </c>
      <c r="F33">
        <v>928.351807</v>
      </c>
    </row>
    <row r="34" spans="2:6" ht="12.75">
      <c r="B34">
        <v>8254.944336</v>
      </c>
      <c r="C34">
        <v>4322.934082</v>
      </c>
      <c r="D34">
        <v>3467.52417</v>
      </c>
      <c r="E34">
        <v>2328.240967</v>
      </c>
      <c r="F34">
        <v>908.740112</v>
      </c>
    </row>
    <row r="35" spans="2:6" ht="12.75">
      <c r="B35">
        <v>8245.110352</v>
      </c>
      <c r="C35">
        <v>4298.402832</v>
      </c>
      <c r="D35">
        <v>3510.891602</v>
      </c>
      <c r="E35">
        <v>2300.11084</v>
      </c>
      <c r="F35">
        <v>938.397644</v>
      </c>
    </row>
    <row r="36" spans="2:6" ht="12.75">
      <c r="B36">
        <v>8247.481445</v>
      </c>
      <c r="C36">
        <v>4311.143066</v>
      </c>
      <c r="D36">
        <v>3539.783936</v>
      </c>
      <c r="E36">
        <v>2290.750244</v>
      </c>
      <c r="F36">
        <v>832.257996</v>
      </c>
    </row>
    <row r="37" spans="2:6" ht="12.75">
      <c r="B37">
        <v>8265.536133</v>
      </c>
      <c r="C37">
        <v>4223.586914</v>
      </c>
      <c r="D37">
        <v>3535.106445</v>
      </c>
      <c r="E37">
        <v>2265.264648</v>
      </c>
      <c r="F37">
        <v>882.686768</v>
      </c>
    </row>
    <row r="38" spans="2:6" ht="12.75">
      <c r="B38">
        <v>8218.261719</v>
      </c>
      <c r="C38">
        <v>4246.051758</v>
      </c>
      <c r="D38">
        <v>3517.757324</v>
      </c>
      <c r="E38">
        <v>2253.475342</v>
      </c>
      <c r="F38">
        <v>897.822998</v>
      </c>
    </row>
    <row r="39" spans="2:6" ht="12.75">
      <c r="B39">
        <v>8230.572266</v>
      </c>
      <c r="C39">
        <v>4223.291992</v>
      </c>
      <c r="D39">
        <v>3577.295898</v>
      </c>
      <c r="E39">
        <v>2226.918457</v>
      </c>
      <c r="F39">
        <v>938.09491</v>
      </c>
    </row>
    <row r="40" spans="2:6" ht="12.75">
      <c r="B40">
        <v>8208.821289</v>
      </c>
      <c r="C40">
        <v>4262.442871</v>
      </c>
      <c r="D40">
        <v>3584.61084</v>
      </c>
      <c r="E40">
        <v>2251.252686</v>
      </c>
      <c r="F40">
        <v>871.674072</v>
      </c>
    </row>
    <row r="41" spans="2:6" ht="12.75">
      <c r="B41">
        <v>8265</v>
      </c>
      <c r="C41">
        <v>4279.339355</v>
      </c>
      <c r="D41">
        <v>3615.749756</v>
      </c>
      <c r="E41">
        <v>2269.424316</v>
      </c>
      <c r="F41">
        <v>931.207092</v>
      </c>
    </row>
    <row r="42" spans="2:6" ht="12.75">
      <c r="B42">
        <v>8233.080078</v>
      </c>
      <c r="C42">
        <v>4278.708496</v>
      </c>
      <c r="D42">
        <v>3627.037598</v>
      </c>
      <c r="E42">
        <v>2287.523682</v>
      </c>
      <c r="F42">
        <v>902.311096</v>
      </c>
    </row>
    <row r="43" spans="2:6" ht="12.75">
      <c r="B43">
        <v>8288.424805</v>
      </c>
      <c r="C43">
        <v>4306.916992</v>
      </c>
      <c r="D43">
        <v>3608.307861</v>
      </c>
      <c r="E43">
        <v>2217.029785</v>
      </c>
      <c r="F43">
        <v>923.631714</v>
      </c>
    </row>
    <row r="44" spans="2:6" ht="12.75">
      <c r="B44">
        <v>8319.249023</v>
      </c>
      <c r="C44">
        <v>4278.239258</v>
      </c>
      <c r="D44">
        <v>3980.099121</v>
      </c>
      <c r="E44">
        <v>2194.992188</v>
      </c>
      <c r="F44">
        <v>901.047424</v>
      </c>
    </row>
    <row r="45" spans="2:6" ht="12.75">
      <c r="B45">
        <v>8291.473633</v>
      </c>
      <c r="C45">
        <v>4265.109375</v>
      </c>
      <c r="D45">
        <v>3822.524414</v>
      </c>
      <c r="E45">
        <v>2185.894775</v>
      </c>
      <c r="F45">
        <v>902.804626</v>
      </c>
    </row>
    <row r="46" spans="2:6" ht="12.75">
      <c r="B46">
        <v>8324.922852</v>
      </c>
      <c r="C46">
        <v>4299.193848</v>
      </c>
      <c r="D46">
        <v>3792.009033</v>
      </c>
      <c r="E46">
        <v>2171.760498</v>
      </c>
      <c r="F46">
        <v>969.624268</v>
      </c>
    </row>
    <row r="47" spans="2:6" ht="12.75">
      <c r="B47">
        <v>8263.777344</v>
      </c>
      <c r="C47">
        <v>4405.081055</v>
      </c>
      <c r="D47">
        <v>3776.617188</v>
      </c>
      <c r="E47">
        <v>2207.146973</v>
      </c>
      <c r="F47">
        <v>927.443909</v>
      </c>
    </row>
    <row r="48" spans="2:6" ht="12.75">
      <c r="B48">
        <v>8277.717773</v>
      </c>
      <c r="C48">
        <v>4317.26416</v>
      </c>
      <c r="D48">
        <v>3769.236084</v>
      </c>
      <c r="E48">
        <v>2209.658447</v>
      </c>
      <c r="F48">
        <v>922.159546</v>
      </c>
    </row>
    <row r="49" spans="2:6" ht="12.75">
      <c r="B49">
        <v>8270.552734</v>
      </c>
      <c r="C49">
        <v>4413.611328</v>
      </c>
      <c r="D49">
        <v>4067.288574</v>
      </c>
      <c r="E49">
        <v>2216.324951</v>
      </c>
      <c r="F49">
        <v>909.903992</v>
      </c>
    </row>
    <row r="50" spans="2:6" ht="12.75">
      <c r="B50">
        <v>8275.646484</v>
      </c>
      <c r="C50">
        <v>4361.286621</v>
      </c>
      <c r="D50">
        <v>4228.095703</v>
      </c>
      <c r="E50">
        <v>2192.563965</v>
      </c>
      <c r="F50">
        <v>918.898499</v>
      </c>
    </row>
    <row r="51" spans="2:6" ht="12.75">
      <c r="B51">
        <v>8731.71875</v>
      </c>
      <c r="C51">
        <v>4356.716797</v>
      </c>
      <c r="D51">
        <v>3745.512451</v>
      </c>
      <c r="E51">
        <v>2211.413818</v>
      </c>
      <c r="F51">
        <v>860.253784</v>
      </c>
    </row>
    <row r="52" spans="2:6" ht="12.75">
      <c r="B52">
        <v>8611.3125</v>
      </c>
      <c r="C52">
        <v>4419.045898</v>
      </c>
      <c r="D52">
        <v>3675.609863</v>
      </c>
      <c r="E52">
        <v>2193.332764</v>
      </c>
      <c r="F52">
        <v>893.684021</v>
      </c>
    </row>
    <row r="53" spans="2:6" ht="12.75">
      <c r="B53">
        <v>8485.267578</v>
      </c>
      <c r="C53">
        <v>4803.290527</v>
      </c>
      <c r="D53">
        <v>3672.334961</v>
      </c>
      <c r="E53">
        <v>2166.53125</v>
      </c>
      <c r="F53">
        <v>863.95929</v>
      </c>
    </row>
    <row r="54" spans="2:6" ht="12.75">
      <c r="B54">
        <v>8583.030273</v>
      </c>
      <c r="C54">
        <v>4614.538086</v>
      </c>
      <c r="D54">
        <v>3629.97998</v>
      </c>
      <c r="E54">
        <v>2201.597168</v>
      </c>
      <c r="F54">
        <v>869.947449</v>
      </c>
    </row>
    <row r="55" spans="2:6" ht="12.75">
      <c r="B55">
        <v>8417.668945</v>
      </c>
      <c r="C55">
        <v>4564.527832</v>
      </c>
      <c r="D55">
        <v>3979.019287</v>
      </c>
      <c r="E55">
        <v>2191.402832</v>
      </c>
      <c r="F55">
        <v>929.533875</v>
      </c>
    </row>
    <row r="56" spans="2:6" ht="12.75">
      <c r="B56">
        <v>8345.615234</v>
      </c>
      <c r="C56">
        <v>4502.130859</v>
      </c>
      <c r="D56">
        <v>3670.363281</v>
      </c>
      <c r="E56">
        <v>2187.222412</v>
      </c>
      <c r="F56">
        <v>909.981079</v>
      </c>
    </row>
    <row r="57" spans="2:6" ht="12.75">
      <c r="B57">
        <v>8260.073242</v>
      </c>
      <c r="C57">
        <v>4482.437988</v>
      </c>
      <c r="D57">
        <v>3495.287354</v>
      </c>
      <c r="E57">
        <v>2184.471924</v>
      </c>
      <c r="F57">
        <v>914.221619</v>
      </c>
    </row>
    <row r="58" spans="2:6" ht="12.75">
      <c r="B58">
        <v>8269.260742</v>
      </c>
      <c r="C58">
        <v>4466.007813</v>
      </c>
      <c r="D58">
        <v>3433.651855</v>
      </c>
      <c r="E58">
        <v>2212.290771</v>
      </c>
      <c r="F58">
        <v>907.166443</v>
      </c>
    </row>
    <row r="59" spans="2:6" ht="12.75">
      <c r="B59">
        <v>8233.196289</v>
      </c>
      <c r="C59">
        <v>4462.365723</v>
      </c>
      <c r="D59">
        <v>3377.773193</v>
      </c>
      <c r="E59">
        <v>2188.996826</v>
      </c>
      <c r="F59">
        <v>890.494202</v>
      </c>
    </row>
    <row r="60" spans="2:6" ht="12.75">
      <c r="B60">
        <v>8245.186523</v>
      </c>
      <c r="C60">
        <v>4449.053223</v>
      </c>
      <c r="D60">
        <v>3401.770264</v>
      </c>
      <c r="E60">
        <v>2216.713623</v>
      </c>
      <c r="F60">
        <v>880.337646</v>
      </c>
    </row>
    <row r="61" spans="2:6" ht="12.75">
      <c r="B61">
        <v>8272.866211</v>
      </c>
      <c r="C61">
        <v>4459.617188</v>
      </c>
      <c r="D61">
        <v>3563.579834</v>
      </c>
      <c r="E61">
        <v>2239.733887</v>
      </c>
      <c r="F61">
        <v>849.88562</v>
      </c>
    </row>
    <row r="62" spans="2:6" ht="12.75">
      <c r="B62">
        <v>8264.989258</v>
      </c>
      <c r="C62">
        <v>4498.792969</v>
      </c>
      <c r="D62">
        <v>3761.621582</v>
      </c>
      <c r="E62">
        <v>2221.997559</v>
      </c>
      <c r="F62">
        <v>917.809143</v>
      </c>
    </row>
    <row r="63" spans="2:6" ht="12.75">
      <c r="B63">
        <v>8208.124023</v>
      </c>
      <c r="C63">
        <v>4399.814941</v>
      </c>
      <c r="D63">
        <v>3367.106689</v>
      </c>
      <c r="E63">
        <v>2210.744629</v>
      </c>
      <c r="F63">
        <v>878.813354</v>
      </c>
    </row>
    <row r="64" spans="2:6" ht="12.75">
      <c r="B64">
        <v>8242.941406</v>
      </c>
      <c r="C64">
        <v>4366.335938</v>
      </c>
      <c r="D64">
        <v>3354.674072</v>
      </c>
      <c r="E64">
        <v>2206.3479</v>
      </c>
      <c r="F64">
        <v>903.498596</v>
      </c>
    </row>
    <row r="65" spans="2:6" ht="12.75">
      <c r="B65">
        <v>8187.353027</v>
      </c>
      <c r="C65">
        <v>4326.234375</v>
      </c>
      <c r="D65">
        <v>3363.909424</v>
      </c>
      <c r="E65">
        <v>2234.44873</v>
      </c>
      <c r="F65">
        <v>866.703247</v>
      </c>
    </row>
    <row r="66" spans="2:6" ht="12.75">
      <c r="B66">
        <v>8235.911133</v>
      </c>
      <c r="C66">
        <v>4286.351563</v>
      </c>
      <c r="D66">
        <v>3308.038818</v>
      </c>
      <c r="E66">
        <v>2225.155029</v>
      </c>
      <c r="F66">
        <v>911.546204</v>
      </c>
    </row>
    <row r="67" spans="2:6" ht="12.75">
      <c r="B67">
        <v>8183.22168</v>
      </c>
      <c r="C67">
        <v>4241.774902</v>
      </c>
      <c r="D67">
        <v>3314.205566</v>
      </c>
      <c r="E67">
        <v>2217.867432</v>
      </c>
      <c r="F67">
        <v>907.419678</v>
      </c>
    </row>
    <row r="68" spans="2:6" ht="12.75">
      <c r="B68">
        <v>8175.076172</v>
      </c>
      <c r="C68">
        <v>4271.382324</v>
      </c>
      <c r="D68">
        <v>3227.35498</v>
      </c>
      <c r="E68">
        <v>2228.439209</v>
      </c>
      <c r="F68">
        <v>904.845459</v>
      </c>
    </row>
    <row r="69" spans="2:6" ht="12.75">
      <c r="B69">
        <v>8199.167969</v>
      </c>
      <c r="C69">
        <v>4240.035645</v>
      </c>
      <c r="D69">
        <v>3489.59082</v>
      </c>
      <c r="E69">
        <v>2325.837646</v>
      </c>
      <c r="F69">
        <v>880.302673</v>
      </c>
    </row>
    <row r="70" spans="2:6" ht="12.75">
      <c r="B70">
        <v>8203.041992</v>
      </c>
      <c r="C70">
        <v>4241.741699</v>
      </c>
      <c r="D70">
        <v>3250.112793</v>
      </c>
      <c r="E70">
        <v>2329.482422</v>
      </c>
      <c r="F70">
        <v>906.806519</v>
      </c>
    </row>
    <row r="71" spans="2:6" ht="12.75">
      <c r="B71">
        <v>8196.487305</v>
      </c>
      <c r="C71">
        <v>4151.338379</v>
      </c>
      <c r="D71">
        <v>3072.905029</v>
      </c>
      <c r="E71">
        <v>2297.614502</v>
      </c>
      <c r="F71">
        <v>825.028503</v>
      </c>
    </row>
    <row r="72" spans="2:6" ht="12.75">
      <c r="B72">
        <v>8208.495117</v>
      </c>
      <c r="C72">
        <v>4205.76123</v>
      </c>
      <c r="D72">
        <v>3184.947021</v>
      </c>
      <c r="E72">
        <v>2253.066406</v>
      </c>
      <c r="F72">
        <v>867.052551</v>
      </c>
    </row>
    <row r="73" spans="2:6" ht="12.75">
      <c r="B73">
        <v>8218.398438</v>
      </c>
      <c r="C73">
        <v>4178.220215</v>
      </c>
      <c r="D73">
        <v>2993.187988</v>
      </c>
      <c r="E73">
        <v>2226.336426</v>
      </c>
      <c r="F73">
        <v>890.720703</v>
      </c>
    </row>
    <row r="74" spans="2:6" ht="12.75">
      <c r="B74">
        <v>8245.351563</v>
      </c>
      <c r="C74">
        <v>4160.620605</v>
      </c>
      <c r="D74">
        <v>3007.054932</v>
      </c>
      <c r="E74">
        <v>2232.111816</v>
      </c>
      <c r="F74">
        <v>909.582703</v>
      </c>
    </row>
    <row r="75" spans="2:6" ht="12.75">
      <c r="B75">
        <v>8205.704102</v>
      </c>
      <c r="C75">
        <v>4208.812988</v>
      </c>
      <c r="D75">
        <v>2932.390381</v>
      </c>
      <c r="E75">
        <v>2171.579102</v>
      </c>
      <c r="F75">
        <v>974.150085</v>
      </c>
    </row>
    <row r="76" spans="2:6" ht="12.75">
      <c r="B76">
        <v>8214.376953</v>
      </c>
      <c r="C76">
        <v>4194.743652</v>
      </c>
      <c r="D76">
        <v>2897.755127</v>
      </c>
      <c r="E76">
        <v>2211.6875</v>
      </c>
      <c r="F76">
        <v>968.598633</v>
      </c>
    </row>
    <row r="77" spans="2:6" ht="12.75">
      <c r="B77">
        <v>8220.925781</v>
      </c>
      <c r="C77">
        <v>4166.863281</v>
      </c>
      <c r="D77">
        <v>2901.951904</v>
      </c>
      <c r="E77">
        <v>2141.291016</v>
      </c>
      <c r="F77">
        <v>1015.786255</v>
      </c>
    </row>
    <row r="78" spans="2:6" ht="12.75">
      <c r="B78">
        <v>8186.465332</v>
      </c>
      <c r="C78">
        <v>4125.543457</v>
      </c>
      <c r="D78">
        <v>2899.560791</v>
      </c>
      <c r="E78">
        <v>2156.469727</v>
      </c>
      <c r="F78">
        <v>945.08374</v>
      </c>
    </row>
    <row r="79" spans="2:6" ht="12.75">
      <c r="B79">
        <v>8212.164063</v>
      </c>
      <c r="C79">
        <v>4142.515137</v>
      </c>
      <c r="D79">
        <v>2907.249023</v>
      </c>
      <c r="E79">
        <v>2035.394287</v>
      </c>
      <c r="F79">
        <v>1044.806152</v>
      </c>
    </row>
    <row r="80" spans="2:6" ht="12.75">
      <c r="B80">
        <v>8221.592773</v>
      </c>
      <c r="C80">
        <v>4128.53418</v>
      </c>
      <c r="D80">
        <v>3223.95874</v>
      </c>
      <c r="E80">
        <v>2029.038086</v>
      </c>
      <c r="F80">
        <v>890.390564</v>
      </c>
    </row>
    <row r="81" spans="2:6" ht="12.75">
      <c r="B81">
        <v>8272.032227</v>
      </c>
      <c r="C81">
        <v>4159.671875</v>
      </c>
      <c r="D81">
        <v>3204.500488</v>
      </c>
      <c r="E81">
        <v>2017.504517</v>
      </c>
      <c r="F81">
        <v>926.763977</v>
      </c>
    </row>
    <row r="82" spans="2:6" ht="12.75">
      <c r="B82">
        <v>8284.711914</v>
      </c>
      <c r="C82">
        <v>4183.295898</v>
      </c>
      <c r="D82">
        <v>3037.52417</v>
      </c>
      <c r="E82">
        <v>1942.230713</v>
      </c>
      <c r="F82">
        <v>930.495178</v>
      </c>
    </row>
    <row r="83" spans="2:6" ht="12.75">
      <c r="B83">
        <v>8291.370117</v>
      </c>
      <c r="C83">
        <v>4173.291016</v>
      </c>
      <c r="D83">
        <v>2915.123535</v>
      </c>
      <c r="E83">
        <v>1953.44165</v>
      </c>
      <c r="F83">
        <v>1003.590576</v>
      </c>
    </row>
    <row r="84" spans="2:6" ht="12.75">
      <c r="B84">
        <v>8280.364258</v>
      </c>
      <c r="C84">
        <v>4195.883301</v>
      </c>
      <c r="D84">
        <v>2992.276123</v>
      </c>
      <c r="E84">
        <v>1916.522949</v>
      </c>
      <c r="F84">
        <v>1061.25708</v>
      </c>
    </row>
    <row r="85" spans="2:6" ht="12.75">
      <c r="B85">
        <v>8279.182617</v>
      </c>
      <c r="C85">
        <v>4175.491699</v>
      </c>
      <c r="D85">
        <v>2878.014893</v>
      </c>
      <c r="E85">
        <v>1908.696777</v>
      </c>
      <c r="F85">
        <v>948.057739</v>
      </c>
    </row>
    <row r="86" spans="2:6" ht="12.75">
      <c r="B86">
        <v>8315.868164</v>
      </c>
      <c r="C86">
        <v>4166.85498</v>
      </c>
      <c r="D86">
        <v>2883.90625</v>
      </c>
      <c r="E86">
        <v>1889.996338</v>
      </c>
      <c r="F86">
        <v>966.989624</v>
      </c>
    </row>
    <row r="87" spans="2:6" ht="12.75">
      <c r="B87">
        <v>8295.353516</v>
      </c>
      <c r="C87">
        <v>4218.37793</v>
      </c>
      <c r="D87">
        <v>2867.582764</v>
      </c>
      <c r="E87">
        <v>1895.401123</v>
      </c>
      <c r="F87">
        <v>893.864136</v>
      </c>
    </row>
    <row r="88" spans="2:6" ht="12.75">
      <c r="B88">
        <v>8330.396484</v>
      </c>
      <c r="C88">
        <v>4234.498535</v>
      </c>
      <c r="D88">
        <v>2876.178711</v>
      </c>
      <c r="E88">
        <v>1897.229736</v>
      </c>
      <c r="F88">
        <v>948.083923</v>
      </c>
    </row>
    <row r="89" spans="2:6" ht="12.75">
      <c r="B89">
        <v>8327.658203</v>
      </c>
      <c r="C89">
        <v>4310.412598</v>
      </c>
      <c r="D89">
        <v>2858.47583</v>
      </c>
      <c r="E89">
        <v>1900.392578</v>
      </c>
      <c r="F89">
        <v>814.001099</v>
      </c>
    </row>
    <row r="90" spans="2:6" ht="12.75">
      <c r="B90">
        <v>8311.604492</v>
      </c>
      <c r="C90">
        <v>4309.34375</v>
      </c>
      <c r="D90">
        <v>2881.859619</v>
      </c>
      <c r="E90">
        <v>1901.579712</v>
      </c>
      <c r="F90">
        <v>996.535034</v>
      </c>
    </row>
    <row r="91" spans="2:6" ht="12.75">
      <c r="B91">
        <v>8287.27832</v>
      </c>
      <c r="C91">
        <v>4290.974609</v>
      </c>
      <c r="D91">
        <v>2959.718506</v>
      </c>
      <c r="E91">
        <v>1945.248169</v>
      </c>
      <c r="F91">
        <v>1087.818604</v>
      </c>
    </row>
    <row r="92" spans="2:6" ht="12.75">
      <c r="B92">
        <v>8278.985352</v>
      </c>
      <c r="C92">
        <v>4530.999512</v>
      </c>
      <c r="D92">
        <v>2872.237549</v>
      </c>
      <c r="E92">
        <v>1913.302979</v>
      </c>
      <c r="F92">
        <v>947.239868</v>
      </c>
    </row>
    <row r="93" spans="2:6" ht="12.75">
      <c r="B93">
        <v>8370.158203</v>
      </c>
      <c r="C93">
        <v>4560.681152</v>
      </c>
      <c r="D93">
        <v>2892.285889</v>
      </c>
      <c r="E93">
        <v>1942.88208</v>
      </c>
      <c r="F93">
        <v>964.233704</v>
      </c>
    </row>
    <row r="94" spans="2:6" ht="12.75">
      <c r="B94">
        <v>8641.676758</v>
      </c>
      <c r="C94">
        <v>4562.598145</v>
      </c>
      <c r="D94">
        <v>2867.780518</v>
      </c>
      <c r="E94">
        <v>1936.80249</v>
      </c>
      <c r="F94">
        <v>898.811279</v>
      </c>
    </row>
    <row r="95" spans="2:6" ht="12.75">
      <c r="B95">
        <v>8434.085938</v>
      </c>
      <c r="C95">
        <v>4586.538086</v>
      </c>
      <c r="D95">
        <v>2863.428467</v>
      </c>
      <c r="E95">
        <v>1971.651978</v>
      </c>
      <c r="F95">
        <v>831.882202</v>
      </c>
    </row>
    <row r="96" spans="2:6" ht="12.75">
      <c r="B96">
        <v>8224.617188</v>
      </c>
      <c r="C96">
        <v>4541.266602</v>
      </c>
      <c r="D96">
        <v>2826.911133</v>
      </c>
      <c r="E96">
        <v>1958.176147</v>
      </c>
      <c r="F96">
        <v>881.172607</v>
      </c>
    </row>
    <row r="97" spans="2:6" ht="12.75">
      <c r="B97">
        <v>8118.657715</v>
      </c>
      <c r="C97">
        <v>4621.894043</v>
      </c>
      <c r="D97">
        <v>2864.619385</v>
      </c>
      <c r="E97">
        <v>1947.672363</v>
      </c>
      <c r="F97">
        <v>836.76709</v>
      </c>
    </row>
    <row r="98" spans="2:6" ht="12.75">
      <c r="B98">
        <v>8049.374512</v>
      </c>
      <c r="C98">
        <v>4609.79834</v>
      </c>
      <c r="D98">
        <v>2852.850342</v>
      </c>
      <c r="E98">
        <v>1972.990601</v>
      </c>
      <c r="F98">
        <v>787.660889</v>
      </c>
    </row>
    <row r="99" spans="2:6" ht="12.75">
      <c r="B99">
        <v>8037.333008</v>
      </c>
      <c r="C99">
        <v>4532.674805</v>
      </c>
      <c r="D99">
        <v>2876.733887</v>
      </c>
      <c r="E99">
        <v>2017.982788</v>
      </c>
      <c r="F99">
        <v>882.291382</v>
      </c>
    </row>
    <row r="100" spans="2:6" ht="12.75">
      <c r="B100">
        <v>8031.847168</v>
      </c>
      <c r="C100">
        <v>4558.08252</v>
      </c>
      <c r="D100">
        <v>2873.48584</v>
      </c>
      <c r="E100">
        <v>1992.067505</v>
      </c>
      <c r="F100">
        <v>835.670471</v>
      </c>
    </row>
    <row r="101" spans="2:6" ht="12.75">
      <c r="B101">
        <v>8025.450684</v>
      </c>
      <c r="C101">
        <v>4531.557129</v>
      </c>
      <c r="D101">
        <v>2887.187012</v>
      </c>
      <c r="E101">
        <v>2076.345459</v>
      </c>
      <c r="F101">
        <v>853.289612</v>
      </c>
    </row>
    <row r="102" spans="2:6" ht="12.75">
      <c r="B102">
        <v>8032.103516</v>
      </c>
      <c r="C102">
        <v>4510.841797</v>
      </c>
      <c r="D102">
        <v>2921.240967</v>
      </c>
      <c r="E102">
        <v>2041.465942</v>
      </c>
      <c r="F102">
        <v>776.689026</v>
      </c>
    </row>
    <row r="103" spans="2:6" ht="12.75">
      <c r="B103">
        <v>7949.875488</v>
      </c>
      <c r="C103">
        <v>4390.283691</v>
      </c>
      <c r="D103">
        <v>2947.881592</v>
      </c>
      <c r="E103">
        <v>2120.694336</v>
      </c>
      <c r="F103">
        <v>806.141479</v>
      </c>
    </row>
    <row r="104" spans="2:6" ht="12.75">
      <c r="B104">
        <v>7911.404785</v>
      </c>
      <c r="C104">
        <v>4317.545898</v>
      </c>
      <c r="D104">
        <v>2950.325928</v>
      </c>
      <c r="E104">
        <v>2179.732422</v>
      </c>
      <c r="F104">
        <v>826.008118</v>
      </c>
    </row>
    <row r="105" spans="2:6" ht="12.75">
      <c r="B105">
        <v>7994.813965</v>
      </c>
      <c r="C105">
        <v>4280.1875</v>
      </c>
      <c r="D105">
        <v>2967.741455</v>
      </c>
      <c r="E105">
        <v>2184.494141</v>
      </c>
      <c r="F105">
        <v>867.917908</v>
      </c>
    </row>
    <row r="106" spans="2:6" ht="12.75">
      <c r="B106">
        <v>8018.597656</v>
      </c>
      <c r="C106">
        <v>4297.95166</v>
      </c>
      <c r="D106">
        <v>2962.595703</v>
      </c>
      <c r="E106">
        <v>2205.430664</v>
      </c>
      <c r="F106">
        <v>960.76001</v>
      </c>
    </row>
    <row r="107" spans="2:6" ht="12.75">
      <c r="B107">
        <v>7976.887695</v>
      </c>
      <c r="C107">
        <v>4315.617676</v>
      </c>
      <c r="D107">
        <v>3096.894043</v>
      </c>
      <c r="E107">
        <v>2253.765869</v>
      </c>
      <c r="F107">
        <v>905.930542</v>
      </c>
    </row>
    <row r="108" spans="2:6" ht="12.75">
      <c r="B108">
        <v>8014.670898</v>
      </c>
      <c r="C108">
        <v>4294.481934</v>
      </c>
      <c r="D108">
        <v>2950.399658</v>
      </c>
      <c r="E108">
        <v>2303.192139</v>
      </c>
      <c r="F108">
        <v>920.234436</v>
      </c>
    </row>
    <row r="109" spans="2:6" ht="12.75">
      <c r="B109">
        <v>7999.561523</v>
      </c>
      <c r="C109">
        <v>4291.052246</v>
      </c>
      <c r="D109">
        <v>3016.859131</v>
      </c>
      <c r="E109">
        <v>2304.897705</v>
      </c>
      <c r="F109">
        <v>826.01178</v>
      </c>
    </row>
    <row r="110" spans="2:6" ht="12.75">
      <c r="B110">
        <v>8020.25</v>
      </c>
      <c r="C110">
        <v>4283.330078</v>
      </c>
      <c r="D110">
        <v>3007.442627</v>
      </c>
      <c r="E110">
        <v>2339.941406</v>
      </c>
      <c r="F110">
        <v>892.41095</v>
      </c>
    </row>
    <row r="111" spans="2:6" ht="12.75">
      <c r="B111">
        <v>8022.865723</v>
      </c>
      <c r="C111">
        <v>4279.613281</v>
      </c>
      <c r="D111">
        <v>3106.887451</v>
      </c>
      <c r="E111">
        <v>2314.091797</v>
      </c>
      <c r="F111">
        <v>863.317444</v>
      </c>
    </row>
    <row r="112" spans="2:6" ht="12.75">
      <c r="B112">
        <v>8004.210938</v>
      </c>
      <c r="C112">
        <v>4312.080078</v>
      </c>
      <c r="D112">
        <v>3050.875732</v>
      </c>
      <c r="E112">
        <v>2314.850098</v>
      </c>
      <c r="F112">
        <v>887.41272</v>
      </c>
    </row>
    <row r="113" spans="2:6" ht="12.75">
      <c r="B113">
        <v>8120.057129</v>
      </c>
      <c r="C113">
        <v>4296.463867</v>
      </c>
      <c r="D113">
        <v>3054.191162</v>
      </c>
      <c r="E113">
        <v>2319.454346</v>
      </c>
      <c r="F113">
        <v>919.297974</v>
      </c>
    </row>
    <row r="114" spans="2:6" ht="12.75">
      <c r="B114">
        <v>8138.30127</v>
      </c>
      <c r="C114">
        <v>4283.78418</v>
      </c>
      <c r="D114">
        <v>3013.430908</v>
      </c>
      <c r="E114">
        <v>2335.122803</v>
      </c>
      <c r="F114">
        <v>936.099609</v>
      </c>
    </row>
    <row r="115" spans="2:6" ht="12.75">
      <c r="B115">
        <v>8156.45752</v>
      </c>
      <c r="C115">
        <v>4262.872559</v>
      </c>
      <c r="D115">
        <v>3012.202881</v>
      </c>
      <c r="E115">
        <v>2314.926025</v>
      </c>
      <c r="F115">
        <v>929.814148</v>
      </c>
    </row>
    <row r="116" spans="2:6" ht="12.75">
      <c r="B116">
        <v>8134.330078</v>
      </c>
      <c r="C116">
        <v>4286.038086</v>
      </c>
      <c r="D116">
        <v>3032.620361</v>
      </c>
      <c r="E116">
        <v>2286.973633</v>
      </c>
      <c r="F116">
        <v>871.401794</v>
      </c>
    </row>
    <row r="117" spans="2:6" ht="12.75">
      <c r="B117">
        <v>8145.880859</v>
      </c>
      <c r="C117">
        <v>4226.694336</v>
      </c>
      <c r="D117">
        <v>3005.222168</v>
      </c>
      <c r="E117">
        <v>2261.356689</v>
      </c>
      <c r="F117">
        <v>878.176331</v>
      </c>
    </row>
    <row r="118" spans="2:6" ht="12.75">
      <c r="B118">
        <v>8139.441895</v>
      </c>
      <c r="C118">
        <v>4248.503906</v>
      </c>
      <c r="D118">
        <v>2991.687744</v>
      </c>
      <c r="E118">
        <v>2298.524902</v>
      </c>
      <c r="F118">
        <v>832.738831</v>
      </c>
    </row>
    <row r="119" spans="2:6" ht="12.75">
      <c r="B119">
        <v>8191.521484</v>
      </c>
      <c r="C119">
        <v>4220.659668</v>
      </c>
      <c r="D119">
        <v>3291.251709</v>
      </c>
      <c r="E119">
        <v>2287.364502</v>
      </c>
      <c r="F119">
        <v>853.776855</v>
      </c>
    </row>
    <row r="120" spans="2:6" ht="12.75">
      <c r="B120">
        <v>8136.477539</v>
      </c>
      <c r="C120">
        <v>4203.378906</v>
      </c>
      <c r="D120">
        <v>3558.215088</v>
      </c>
      <c r="E120">
        <v>2285.233398</v>
      </c>
      <c r="F120">
        <v>919.399292</v>
      </c>
    </row>
    <row r="121" spans="2:6" ht="12.75">
      <c r="B121">
        <v>8103</v>
      </c>
      <c r="C121">
        <v>4225.876953</v>
      </c>
      <c r="D121">
        <v>3325.910889</v>
      </c>
      <c r="E121">
        <v>2270.794189</v>
      </c>
      <c r="F121">
        <v>965.538452</v>
      </c>
    </row>
    <row r="122" spans="2:6" ht="12.75">
      <c r="B122">
        <v>8104.378906</v>
      </c>
      <c r="C122">
        <v>4230.35498</v>
      </c>
      <c r="D122">
        <v>3202.613037</v>
      </c>
      <c r="E122">
        <v>2257.605957</v>
      </c>
      <c r="F122">
        <v>947.554626</v>
      </c>
    </row>
    <row r="123" spans="2:6" ht="12.75">
      <c r="B123">
        <v>8131.967285</v>
      </c>
      <c r="C123">
        <v>4201.841309</v>
      </c>
      <c r="D123">
        <v>3147.699463</v>
      </c>
      <c r="E123">
        <v>2239.029541</v>
      </c>
      <c r="F123">
        <v>871.839355</v>
      </c>
    </row>
    <row r="124" spans="2:6" ht="12.75">
      <c r="B124">
        <v>8115.357422</v>
      </c>
      <c r="D124">
        <v>3210.249512</v>
      </c>
      <c r="E124">
        <v>2251.313232</v>
      </c>
      <c r="F124">
        <v>971.801147</v>
      </c>
    </row>
    <row r="125" spans="2:6" ht="12.75">
      <c r="B125">
        <v>8173.507813</v>
      </c>
      <c r="D125">
        <v>3167.44165</v>
      </c>
      <c r="F125">
        <v>950.351685</v>
      </c>
    </row>
    <row r="126" spans="2:6" ht="12.75">
      <c r="B126">
        <v>8116.205078</v>
      </c>
      <c r="D126">
        <v>3360.604248</v>
      </c>
      <c r="F126">
        <v>895.696716</v>
      </c>
    </row>
    <row r="127" spans="4:6" ht="12.75">
      <c r="D127">
        <v>3006.930176</v>
      </c>
      <c r="F127">
        <v>885.84436</v>
      </c>
    </row>
    <row r="128" ht="12.75">
      <c r="F128">
        <v>939.294678</v>
      </c>
    </row>
    <row r="133" spans="1:6" ht="12.75">
      <c r="A133" s="38" t="s">
        <v>118</v>
      </c>
      <c r="B133" s="51">
        <f>AVERAGE(B3:B127)</f>
        <v>8270.894897483873</v>
      </c>
      <c r="C133" s="51">
        <f>AVERAGE(C3:C127)</f>
        <v>4346.162476578514</v>
      </c>
      <c r="D133" s="51">
        <f>AVERAGE(D3:D127)</f>
        <v>3235.205083968001</v>
      </c>
      <c r="E133" s="51">
        <f>AVERAGE(E3:E127)</f>
        <v>2159.5919719672133</v>
      </c>
      <c r="F133" s="51">
        <f>AVERAGE(F3:F132)</f>
        <v>903.8916630714286</v>
      </c>
    </row>
    <row r="134" spans="1:6" ht="12.75">
      <c r="A134" s="38" t="s">
        <v>124</v>
      </c>
      <c r="B134" s="47" t="s">
        <v>72</v>
      </c>
      <c r="C134" s="47" t="s">
        <v>73</v>
      </c>
      <c r="D134" s="47" t="s">
        <v>74</v>
      </c>
      <c r="E134" s="47" t="s">
        <v>75</v>
      </c>
      <c r="F134" s="47" t="s">
        <v>76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103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7.28125" style="0" bestFit="1" customWidth="1"/>
    <col min="4" max="4" width="11.7109375" style="0" bestFit="1" customWidth="1"/>
    <col min="5" max="5" width="16.8515625" style="0" bestFit="1" customWidth="1"/>
    <col min="6" max="6" width="10.8515625" style="0" bestFit="1" customWidth="1"/>
    <col min="7" max="7" width="9.7109375" style="0" bestFit="1" customWidth="1"/>
  </cols>
  <sheetData>
    <row r="1" spans="1:42" ht="12.75">
      <c r="A1" s="38" t="s">
        <v>72</v>
      </c>
      <c r="I1" s="38" t="s">
        <v>73</v>
      </c>
      <c r="Q1" s="38" t="s">
        <v>74</v>
      </c>
      <c r="Y1" s="38" t="s">
        <v>75</v>
      </c>
      <c r="AH1" s="38" t="s">
        <v>76</v>
      </c>
      <c r="AP1" s="38" t="s">
        <v>146</v>
      </c>
    </row>
    <row r="2" spans="1:42" ht="12.75">
      <c r="A2" t="s">
        <v>132</v>
      </c>
      <c r="I2" t="s">
        <v>142</v>
      </c>
      <c r="Q2" t="s">
        <v>143</v>
      </c>
      <c r="Y2" t="s">
        <v>144</v>
      </c>
      <c r="AH2" t="s">
        <v>145</v>
      </c>
      <c r="AP2" t="s">
        <v>147</v>
      </c>
    </row>
    <row r="3" spans="1:42" ht="12.75">
      <c r="A3" t="s">
        <v>133</v>
      </c>
      <c r="I3" t="s">
        <v>133</v>
      </c>
      <c r="Q3" t="s">
        <v>133</v>
      </c>
      <c r="Y3" t="s">
        <v>133</v>
      </c>
      <c r="AH3" t="s">
        <v>133</v>
      </c>
      <c r="AP3" t="s">
        <v>133</v>
      </c>
    </row>
    <row r="4" spans="1:42" ht="12.75">
      <c r="A4" t="s">
        <v>134</v>
      </c>
      <c r="I4" t="s">
        <v>134</v>
      </c>
      <c r="Q4" t="s">
        <v>134</v>
      </c>
      <c r="Y4" t="s">
        <v>134</v>
      </c>
      <c r="AH4" t="s">
        <v>134</v>
      </c>
      <c r="AP4" t="s">
        <v>134</v>
      </c>
    </row>
    <row r="5" ht="12.75">
      <c r="A5" s="38"/>
    </row>
    <row r="6" spans="1:48" ht="12.75">
      <c r="A6" t="s">
        <v>135</v>
      </c>
      <c r="B6" t="s">
        <v>136</v>
      </c>
      <c r="C6" t="s">
        <v>137</v>
      </c>
      <c r="D6" t="s">
        <v>138</v>
      </c>
      <c r="E6" t="s">
        <v>139</v>
      </c>
      <c r="F6" t="s">
        <v>140</v>
      </c>
      <c r="G6" t="s">
        <v>141</v>
      </c>
      <c r="I6" t="s">
        <v>135</v>
      </c>
      <c r="J6" t="s">
        <v>136</v>
      </c>
      <c r="K6" t="s">
        <v>137</v>
      </c>
      <c r="L6" t="s">
        <v>138</v>
      </c>
      <c r="M6" t="s">
        <v>139</v>
      </c>
      <c r="N6" t="s">
        <v>140</v>
      </c>
      <c r="O6" t="s">
        <v>141</v>
      </c>
      <c r="Q6" t="s">
        <v>135</v>
      </c>
      <c r="R6" t="s">
        <v>136</v>
      </c>
      <c r="S6" t="s">
        <v>137</v>
      </c>
      <c r="T6" t="s">
        <v>138</v>
      </c>
      <c r="U6" t="s">
        <v>139</v>
      </c>
      <c r="V6" t="s">
        <v>140</v>
      </c>
      <c r="W6" t="s">
        <v>141</v>
      </c>
      <c r="Y6" t="s">
        <v>135</v>
      </c>
      <c r="Z6" t="s">
        <v>136</v>
      </c>
      <c r="AA6" t="s">
        <v>137</v>
      </c>
      <c r="AB6" t="s">
        <v>138</v>
      </c>
      <c r="AC6" t="s">
        <v>139</v>
      </c>
      <c r="AD6" t="s">
        <v>140</v>
      </c>
      <c r="AE6" t="s">
        <v>141</v>
      </c>
      <c r="AH6" t="s">
        <v>135</v>
      </c>
      <c r="AI6" t="s">
        <v>136</v>
      </c>
      <c r="AJ6" t="s">
        <v>137</v>
      </c>
      <c r="AK6" t="s">
        <v>138</v>
      </c>
      <c r="AL6" t="s">
        <v>139</v>
      </c>
      <c r="AM6" t="s">
        <v>140</v>
      </c>
      <c r="AN6" t="s">
        <v>141</v>
      </c>
      <c r="AP6" t="s">
        <v>135</v>
      </c>
      <c r="AQ6" t="s">
        <v>136</v>
      </c>
      <c r="AR6" t="s">
        <v>137</v>
      </c>
      <c r="AS6" t="s">
        <v>138</v>
      </c>
      <c r="AT6" t="s">
        <v>139</v>
      </c>
      <c r="AU6" t="s">
        <v>140</v>
      </c>
      <c r="AV6" t="s">
        <v>141</v>
      </c>
    </row>
    <row r="7" spans="1:48" ht="12.75">
      <c r="A7">
        <v>0</v>
      </c>
      <c r="B7">
        <v>5755</v>
      </c>
      <c r="C7">
        <v>40.25</v>
      </c>
      <c r="D7">
        <v>49.8</v>
      </c>
      <c r="E7">
        <v>66</v>
      </c>
      <c r="F7">
        <v>28.78</v>
      </c>
      <c r="G7">
        <v>67.09</v>
      </c>
      <c r="I7">
        <v>0</v>
      </c>
      <c r="J7">
        <v>4885</v>
      </c>
      <c r="K7">
        <v>16.3</v>
      </c>
      <c r="L7">
        <v>23.76</v>
      </c>
      <c r="M7">
        <v>69</v>
      </c>
      <c r="N7">
        <v>28.78</v>
      </c>
      <c r="O7">
        <v>45.68</v>
      </c>
      <c r="Q7">
        <v>0</v>
      </c>
      <c r="R7">
        <v>4339</v>
      </c>
      <c r="S7">
        <v>10.46</v>
      </c>
      <c r="T7">
        <v>17.17</v>
      </c>
      <c r="U7">
        <v>72</v>
      </c>
      <c r="V7">
        <v>28.78</v>
      </c>
      <c r="W7">
        <v>44.34</v>
      </c>
      <c r="Y7">
        <v>0</v>
      </c>
      <c r="Z7">
        <v>3772</v>
      </c>
      <c r="AA7">
        <v>4.791</v>
      </c>
      <c r="AB7">
        <v>9.045</v>
      </c>
      <c r="AC7">
        <v>71</v>
      </c>
      <c r="AD7">
        <v>28.78</v>
      </c>
      <c r="AE7">
        <v>44.25</v>
      </c>
      <c r="AH7">
        <v>0</v>
      </c>
      <c r="AI7">
        <v>1563</v>
      </c>
      <c r="AJ7">
        <v>0.178</v>
      </c>
      <c r="AK7">
        <v>0.812</v>
      </c>
      <c r="AL7">
        <v>73</v>
      </c>
      <c r="AM7">
        <v>28.78</v>
      </c>
      <c r="AN7">
        <v>43.33</v>
      </c>
      <c r="AP7">
        <v>0</v>
      </c>
      <c r="AQ7">
        <v>3990</v>
      </c>
      <c r="AR7">
        <v>32.55</v>
      </c>
      <c r="AS7">
        <v>58.1</v>
      </c>
      <c r="AT7">
        <v>63</v>
      </c>
      <c r="AU7">
        <v>28.78</v>
      </c>
      <c r="AV7">
        <v>79.19</v>
      </c>
    </row>
    <row r="8" spans="1:48" ht="12.75">
      <c r="A8">
        <v>1.001</v>
      </c>
      <c r="B8">
        <v>5745</v>
      </c>
      <c r="C8">
        <v>39.69</v>
      </c>
      <c r="D8">
        <v>49.2</v>
      </c>
      <c r="E8">
        <v>66</v>
      </c>
      <c r="F8">
        <v>28.78</v>
      </c>
      <c r="G8">
        <v>66.9</v>
      </c>
      <c r="I8">
        <v>1.001</v>
      </c>
      <c r="J8">
        <v>4914</v>
      </c>
      <c r="K8">
        <v>16.2</v>
      </c>
      <c r="L8">
        <v>23.47</v>
      </c>
      <c r="M8">
        <v>69</v>
      </c>
      <c r="N8">
        <v>28.78</v>
      </c>
      <c r="O8">
        <v>45.73</v>
      </c>
      <c r="Q8">
        <v>1.001</v>
      </c>
      <c r="R8">
        <v>4376</v>
      </c>
      <c r="S8">
        <v>10.35</v>
      </c>
      <c r="T8">
        <v>16.85</v>
      </c>
      <c r="U8">
        <v>72</v>
      </c>
      <c r="V8">
        <v>28.78</v>
      </c>
      <c r="W8">
        <v>44.44</v>
      </c>
      <c r="Y8">
        <v>1.001</v>
      </c>
      <c r="Z8">
        <v>3753</v>
      </c>
      <c r="AA8">
        <v>4.736</v>
      </c>
      <c r="AB8">
        <v>8.984</v>
      </c>
      <c r="AC8">
        <v>71</v>
      </c>
      <c r="AD8">
        <v>28.78</v>
      </c>
      <c r="AE8">
        <v>44.23</v>
      </c>
      <c r="AH8">
        <v>1</v>
      </c>
      <c r="AI8">
        <v>1541</v>
      </c>
      <c r="AJ8">
        <v>0.16</v>
      </c>
      <c r="AK8">
        <v>0.737</v>
      </c>
      <c r="AL8">
        <v>73</v>
      </c>
      <c r="AM8">
        <v>28.78</v>
      </c>
      <c r="AN8">
        <v>43.39</v>
      </c>
      <c r="AP8">
        <v>0.1</v>
      </c>
      <c r="AQ8">
        <v>3978</v>
      </c>
      <c r="AR8">
        <v>32.55</v>
      </c>
      <c r="AS8">
        <v>58.27</v>
      </c>
      <c r="AT8">
        <v>63</v>
      </c>
      <c r="AU8">
        <v>28.79</v>
      </c>
      <c r="AV8">
        <v>79.17</v>
      </c>
    </row>
    <row r="9" spans="1:48" ht="12.75">
      <c r="A9">
        <v>2.002</v>
      </c>
      <c r="B9">
        <v>5760</v>
      </c>
      <c r="C9">
        <v>39.72</v>
      </c>
      <c r="D9">
        <v>49.1</v>
      </c>
      <c r="E9">
        <v>66</v>
      </c>
      <c r="F9">
        <v>28.78</v>
      </c>
      <c r="G9">
        <v>66.84</v>
      </c>
      <c r="I9">
        <v>2.002</v>
      </c>
      <c r="J9">
        <v>4900</v>
      </c>
      <c r="K9">
        <v>16.34</v>
      </c>
      <c r="L9">
        <v>23.74</v>
      </c>
      <c r="M9">
        <v>69</v>
      </c>
      <c r="N9">
        <v>28.78</v>
      </c>
      <c r="O9">
        <v>45.9</v>
      </c>
      <c r="Q9">
        <v>2.002</v>
      </c>
      <c r="R9">
        <v>4328</v>
      </c>
      <c r="S9">
        <v>10.49</v>
      </c>
      <c r="T9">
        <v>17.25</v>
      </c>
      <c r="U9">
        <v>72</v>
      </c>
      <c r="V9">
        <v>28.78</v>
      </c>
      <c r="W9">
        <v>44.52</v>
      </c>
      <c r="Y9">
        <v>2.002</v>
      </c>
      <c r="Z9">
        <v>3763</v>
      </c>
      <c r="AA9">
        <v>4.817</v>
      </c>
      <c r="AB9">
        <v>9.116</v>
      </c>
      <c r="AC9">
        <v>71</v>
      </c>
      <c r="AD9">
        <v>28.78</v>
      </c>
      <c r="AE9">
        <v>44.25</v>
      </c>
      <c r="AH9">
        <v>2</v>
      </c>
      <c r="AI9">
        <v>1549</v>
      </c>
      <c r="AJ9">
        <v>0.155</v>
      </c>
      <c r="AK9">
        <v>0.714</v>
      </c>
      <c r="AL9">
        <v>73</v>
      </c>
      <c r="AM9">
        <v>28.78</v>
      </c>
      <c r="AN9">
        <v>43.3</v>
      </c>
      <c r="AP9">
        <v>0.201</v>
      </c>
      <c r="AQ9">
        <v>3964</v>
      </c>
      <c r="AR9">
        <v>32.46</v>
      </c>
      <c r="AS9">
        <v>58.32</v>
      </c>
      <c r="AT9">
        <v>63</v>
      </c>
      <c r="AU9">
        <v>28.79</v>
      </c>
      <c r="AV9">
        <v>79.15</v>
      </c>
    </row>
    <row r="10" spans="1:48" ht="12.75">
      <c r="A10">
        <v>3.002</v>
      </c>
      <c r="B10">
        <v>5743</v>
      </c>
      <c r="C10">
        <v>39.55</v>
      </c>
      <c r="D10">
        <v>49.04</v>
      </c>
      <c r="E10">
        <v>66.55</v>
      </c>
      <c r="F10">
        <v>28.78</v>
      </c>
      <c r="G10">
        <v>66.89</v>
      </c>
      <c r="I10">
        <v>3.083</v>
      </c>
      <c r="J10">
        <v>4928</v>
      </c>
      <c r="K10">
        <v>16.5</v>
      </c>
      <c r="L10">
        <v>23.84</v>
      </c>
      <c r="M10">
        <v>69</v>
      </c>
      <c r="N10">
        <v>28.78</v>
      </c>
      <c r="O10">
        <v>46.1</v>
      </c>
      <c r="Q10">
        <v>3.004</v>
      </c>
      <c r="R10">
        <v>4360</v>
      </c>
      <c r="S10">
        <v>10.47</v>
      </c>
      <c r="T10">
        <v>17.1</v>
      </c>
      <c r="U10">
        <v>72</v>
      </c>
      <c r="V10">
        <v>28.78</v>
      </c>
      <c r="W10">
        <v>44.44</v>
      </c>
      <c r="Y10">
        <v>3.044</v>
      </c>
      <c r="Z10">
        <v>3734</v>
      </c>
      <c r="AA10">
        <v>4.716</v>
      </c>
      <c r="AB10">
        <v>8.994</v>
      </c>
      <c r="AC10">
        <v>71</v>
      </c>
      <c r="AD10">
        <v>28.78</v>
      </c>
      <c r="AE10">
        <v>44.37</v>
      </c>
      <c r="AH10">
        <v>3.001</v>
      </c>
      <c r="AI10">
        <v>1549</v>
      </c>
      <c r="AJ10">
        <v>0.16</v>
      </c>
      <c r="AK10">
        <v>0.737</v>
      </c>
      <c r="AL10">
        <v>73</v>
      </c>
      <c r="AM10">
        <v>28.78</v>
      </c>
      <c r="AN10">
        <v>43.3</v>
      </c>
      <c r="AP10">
        <v>0.301</v>
      </c>
      <c r="AQ10">
        <v>3951</v>
      </c>
      <c r="AR10">
        <v>32.33</v>
      </c>
      <c r="AS10">
        <v>58.28</v>
      </c>
      <c r="AT10">
        <v>63</v>
      </c>
      <c r="AU10">
        <v>28.79</v>
      </c>
      <c r="AV10">
        <v>79.15</v>
      </c>
    </row>
    <row r="11" spans="1:48" ht="12.75">
      <c r="A11">
        <v>4.003</v>
      </c>
      <c r="B11">
        <v>5749</v>
      </c>
      <c r="C11">
        <v>39.58</v>
      </c>
      <c r="D11">
        <v>49.02</v>
      </c>
      <c r="E11">
        <v>67</v>
      </c>
      <c r="F11">
        <v>28.78</v>
      </c>
      <c r="G11">
        <v>66.81</v>
      </c>
      <c r="I11">
        <v>4.083</v>
      </c>
      <c r="J11">
        <v>4892</v>
      </c>
      <c r="K11">
        <v>16.16</v>
      </c>
      <c r="L11">
        <v>23.52</v>
      </c>
      <c r="M11">
        <v>69.69</v>
      </c>
      <c r="N11">
        <v>28.78</v>
      </c>
      <c r="O11">
        <v>46.09</v>
      </c>
      <c r="Q11">
        <v>4.04</v>
      </c>
      <c r="R11">
        <v>4400</v>
      </c>
      <c r="S11">
        <v>11.17</v>
      </c>
      <c r="T11">
        <v>18.07</v>
      </c>
      <c r="U11">
        <v>72</v>
      </c>
      <c r="V11">
        <v>28.78</v>
      </c>
      <c r="W11">
        <v>44.42</v>
      </c>
      <c r="Y11">
        <v>4.045</v>
      </c>
      <c r="Z11">
        <v>3744</v>
      </c>
      <c r="AA11">
        <v>4.617</v>
      </c>
      <c r="AB11">
        <v>8.782</v>
      </c>
      <c r="AC11">
        <v>71</v>
      </c>
      <c r="AD11">
        <v>28.78</v>
      </c>
      <c r="AE11">
        <v>44.55</v>
      </c>
      <c r="AH11">
        <v>4.096</v>
      </c>
      <c r="AI11">
        <v>1495</v>
      </c>
      <c r="AJ11">
        <v>0.14</v>
      </c>
      <c r="AK11">
        <v>0.666</v>
      </c>
      <c r="AL11">
        <v>73</v>
      </c>
      <c r="AM11">
        <v>28.78</v>
      </c>
      <c r="AN11">
        <v>43.4</v>
      </c>
      <c r="AP11">
        <v>0.401</v>
      </c>
      <c r="AQ11">
        <v>3941</v>
      </c>
      <c r="AR11">
        <v>32.19</v>
      </c>
      <c r="AS11">
        <v>58.17</v>
      </c>
      <c r="AT11">
        <v>63</v>
      </c>
      <c r="AU11">
        <v>28.79</v>
      </c>
      <c r="AV11">
        <v>79.15</v>
      </c>
    </row>
    <row r="12" spans="1:48" ht="12.75">
      <c r="A12">
        <v>5.049</v>
      </c>
      <c r="B12">
        <v>5754</v>
      </c>
      <c r="C12">
        <v>39.54</v>
      </c>
      <c r="D12">
        <v>48.93</v>
      </c>
      <c r="E12">
        <v>66.5</v>
      </c>
      <c r="F12">
        <v>28.78</v>
      </c>
      <c r="G12">
        <v>66.88</v>
      </c>
      <c r="I12">
        <v>5.114</v>
      </c>
      <c r="J12">
        <v>4888</v>
      </c>
      <c r="K12">
        <v>16.1</v>
      </c>
      <c r="L12">
        <v>23.46</v>
      </c>
      <c r="M12">
        <v>70</v>
      </c>
      <c r="N12">
        <v>28.78</v>
      </c>
      <c r="O12">
        <v>46.03</v>
      </c>
      <c r="Q12">
        <v>5.04</v>
      </c>
      <c r="R12">
        <v>4384</v>
      </c>
      <c r="S12">
        <v>12.38</v>
      </c>
      <c r="T12">
        <v>20.11</v>
      </c>
      <c r="U12">
        <v>72</v>
      </c>
      <c r="V12">
        <v>28.78</v>
      </c>
      <c r="W12">
        <v>44.4</v>
      </c>
      <c r="Y12">
        <v>5.081</v>
      </c>
      <c r="Z12">
        <v>3769</v>
      </c>
      <c r="AA12">
        <v>4.776</v>
      </c>
      <c r="AB12">
        <v>9.021</v>
      </c>
      <c r="AC12">
        <v>71</v>
      </c>
      <c r="AD12">
        <v>28.78</v>
      </c>
      <c r="AE12">
        <v>44.72</v>
      </c>
      <c r="AH12">
        <v>5.096</v>
      </c>
      <c r="AI12">
        <v>1507</v>
      </c>
      <c r="AJ12">
        <v>0.163</v>
      </c>
      <c r="AK12">
        <v>0.767</v>
      </c>
      <c r="AL12">
        <v>73</v>
      </c>
      <c r="AM12">
        <v>28.78</v>
      </c>
      <c r="AN12">
        <v>43.44</v>
      </c>
      <c r="AP12">
        <v>0.502</v>
      </c>
      <c r="AQ12">
        <v>3936</v>
      </c>
      <c r="AR12">
        <v>32.08</v>
      </c>
      <c r="AS12">
        <v>58.05</v>
      </c>
      <c r="AT12">
        <v>63</v>
      </c>
      <c r="AU12">
        <v>28.79</v>
      </c>
      <c r="AV12">
        <v>79.16</v>
      </c>
    </row>
    <row r="13" spans="1:48" ht="12.75">
      <c r="A13">
        <v>6.049</v>
      </c>
      <c r="B13">
        <v>5754</v>
      </c>
      <c r="C13">
        <v>39.99</v>
      </c>
      <c r="D13">
        <v>49.5</v>
      </c>
      <c r="E13">
        <v>66.75</v>
      </c>
      <c r="F13">
        <v>28.78</v>
      </c>
      <c r="G13">
        <v>66.88</v>
      </c>
      <c r="I13">
        <v>6.116</v>
      </c>
      <c r="J13">
        <v>4892</v>
      </c>
      <c r="K13">
        <v>16.16</v>
      </c>
      <c r="L13">
        <v>23.52</v>
      </c>
      <c r="M13">
        <v>70</v>
      </c>
      <c r="N13">
        <v>28.78</v>
      </c>
      <c r="O13">
        <v>46.02</v>
      </c>
      <c r="Q13">
        <v>6.07</v>
      </c>
      <c r="R13">
        <v>4328</v>
      </c>
      <c r="S13">
        <v>12.5</v>
      </c>
      <c r="T13">
        <v>20.57</v>
      </c>
      <c r="U13">
        <v>72</v>
      </c>
      <c r="V13">
        <v>28.78</v>
      </c>
      <c r="W13">
        <v>44.4</v>
      </c>
      <c r="Y13">
        <v>6.082</v>
      </c>
      <c r="Z13">
        <v>3764</v>
      </c>
      <c r="AA13">
        <v>4.824</v>
      </c>
      <c r="AB13">
        <v>9.127</v>
      </c>
      <c r="AC13">
        <v>71</v>
      </c>
      <c r="AD13">
        <v>28.78</v>
      </c>
      <c r="AE13">
        <v>44.87</v>
      </c>
      <c r="AH13">
        <v>6.097</v>
      </c>
      <c r="AI13">
        <v>1537</v>
      </c>
      <c r="AJ13">
        <v>0.185</v>
      </c>
      <c r="AK13">
        <v>0.857</v>
      </c>
      <c r="AL13">
        <v>73</v>
      </c>
      <c r="AM13">
        <v>28.78</v>
      </c>
      <c r="AN13">
        <v>43.35</v>
      </c>
      <c r="AP13">
        <v>0.602</v>
      </c>
      <c r="AQ13">
        <v>3934</v>
      </c>
      <c r="AR13">
        <v>32.01</v>
      </c>
      <c r="AS13">
        <v>57.93</v>
      </c>
      <c r="AT13">
        <v>63</v>
      </c>
      <c r="AU13">
        <v>28.79</v>
      </c>
      <c r="AV13">
        <v>79.16</v>
      </c>
    </row>
    <row r="14" spans="1:48" ht="12.75">
      <c r="A14">
        <v>7.05</v>
      </c>
      <c r="B14">
        <v>5755</v>
      </c>
      <c r="C14">
        <v>39.78</v>
      </c>
      <c r="D14">
        <v>49.22</v>
      </c>
      <c r="E14">
        <v>67</v>
      </c>
      <c r="F14">
        <v>28.78</v>
      </c>
      <c r="G14">
        <v>66.9</v>
      </c>
      <c r="I14">
        <v>7.127</v>
      </c>
      <c r="J14">
        <v>4913</v>
      </c>
      <c r="K14">
        <v>16.32</v>
      </c>
      <c r="L14">
        <v>23.66</v>
      </c>
      <c r="M14">
        <v>70</v>
      </c>
      <c r="N14">
        <v>28.78</v>
      </c>
      <c r="O14">
        <v>46.02</v>
      </c>
      <c r="Q14">
        <v>7.072</v>
      </c>
      <c r="R14">
        <v>4352</v>
      </c>
      <c r="S14">
        <v>12.77</v>
      </c>
      <c r="T14">
        <v>20.89</v>
      </c>
      <c r="U14">
        <v>72</v>
      </c>
      <c r="V14">
        <v>28.78</v>
      </c>
      <c r="W14">
        <v>44.4</v>
      </c>
      <c r="Y14">
        <v>7.083</v>
      </c>
      <c r="Z14">
        <v>3757</v>
      </c>
      <c r="AA14">
        <v>4.84</v>
      </c>
      <c r="AB14">
        <v>9.175</v>
      </c>
      <c r="AC14">
        <v>71</v>
      </c>
      <c r="AD14">
        <v>28.78</v>
      </c>
      <c r="AE14">
        <v>44.9</v>
      </c>
      <c r="AH14">
        <v>7.097</v>
      </c>
      <c r="AI14">
        <v>1498</v>
      </c>
      <c r="AJ14">
        <v>0.215</v>
      </c>
      <c r="AK14">
        <v>1.024</v>
      </c>
      <c r="AL14">
        <v>73</v>
      </c>
      <c r="AM14">
        <v>28.78</v>
      </c>
      <c r="AN14">
        <v>43.31</v>
      </c>
      <c r="AP14">
        <v>0.703</v>
      </c>
      <c r="AQ14">
        <v>3937</v>
      </c>
      <c r="AR14">
        <v>31.96</v>
      </c>
      <c r="AS14">
        <v>57.81</v>
      </c>
      <c r="AT14">
        <v>63</v>
      </c>
      <c r="AU14">
        <v>28.79</v>
      </c>
      <c r="AV14">
        <v>79.14</v>
      </c>
    </row>
    <row r="15" spans="1:48" ht="12.75">
      <c r="A15">
        <v>8.051</v>
      </c>
      <c r="B15">
        <v>5737</v>
      </c>
      <c r="C15">
        <v>39.47</v>
      </c>
      <c r="D15">
        <v>48.99</v>
      </c>
      <c r="E15">
        <v>67</v>
      </c>
      <c r="F15">
        <v>28.78</v>
      </c>
      <c r="G15">
        <v>66.75</v>
      </c>
      <c r="I15">
        <v>8.128</v>
      </c>
      <c r="J15">
        <v>4897</v>
      </c>
      <c r="K15">
        <v>15.92</v>
      </c>
      <c r="L15">
        <v>23.15</v>
      </c>
      <c r="M15">
        <v>70</v>
      </c>
      <c r="N15">
        <v>28.78</v>
      </c>
      <c r="O15">
        <v>46.05</v>
      </c>
      <c r="Q15">
        <v>8.112</v>
      </c>
      <c r="R15">
        <v>4333</v>
      </c>
      <c r="S15">
        <v>12.6</v>
      </c>
      <c r="T15">
        <v>20.71</v>
      </c>
      <c r="U15">
        <v>72</v>
      </c>
      <c r="V15">
        <v>28.78</v>
      </c>
      <c r="W15">
        <v>44.41</v>
      </c>
      <c r="Y15">
        <v>8.084</v>
      </c>
      <c r="Z15">
        <v>3774</v>
      </c>
      <c r="AA15">
        <v>4.994</v>
      </c>
      <c r="AB15">
        <v>9.421</v>
      </c>
      <c r="AC15">
        <v>71</v>
      </c>
      <c r="AD15">
        <v>28.78</v>
      </c>
      <c r="AE15">
        <v>44.86</v>
      </c>
      <c r="AH15">
        <v>8.098</v>
      </c>
      <c r="AI15">
        <v>1460</v>
      </c>
      <c r="AJ15">
        <v>0.192</v>
      </c>
      <c r="AK15">
        <v>0.937</v>
      </c>
      <c r="AL15">
        <v>73</v>
      </c>
      <c r="AM15">
        <v>28.78</v>
      </c>
      <c r="AN15">
        <v>43.31</v>
      </c>
      <c r="AP15">
        <v>0.803</v>
      </c>
      <c r="AQ15">
        <v>3944</v>
      </c>
      <c r="AR15">
        <v>31.94</v>
      </c>
      <c r="AS15">
        <v>57.66</v>
      </c>
      <c r="AT15">
        <v>63</v>
      </c>
      <c r="AU15">
        <v>28.79</v>
      </c>
      <c r="AV15">
        <v>79.12</v>
      </c>
    </row>
    <row r="16" spans="1:48" ht="12.75">
      <c r="A16">
        <v>9.054</v>
      </c>
      <c r="B16">
        <v>5761</v>
      </c>
      <c r="C16">
        <v>39.5</v>
      </c>
      <c r="D16">
        <v>48.83</v>
      </c>
      <c r="E16">
        <v>67</v>
      </c>
      <c r="F16">
        <v>28.78</v>
      </c>
      <c r="G16">
        <v>66.65</v>
      </c>
      <c r="I16">
        <v>9.129</v>
      </c>
      <c r="J16">
        <v>4898</v>
      </c>
      <c r="K16">
        <v>16.2</v>
      </c>
      <c r="L16">
        <v>23.56</v>
      </c>
      <c r="M16">
        <v>70</v>
      </c>
      <c r="N16">
        <v>28.78</v>
      </c>
      <c r="O16">
        <v>46.08</v>
      </c>
      <c r="Q16">
        <v>9.113</v>
      </c>
      <c r="R16">
        <v>4364</v>
      </c>
      <c r="S16">
        <v>12.92</v>
      </c>
      <c r="T16">
        <v>21.09</v>
      </c>
      <c r="U16">
        <v>72</v>
      </c>
      <c r="V16">
        <v>28.78</v>
      </c>
      <c r="W16">
        <v>44.39</v>
      </c>
      <c r="Y16">
        <v>9.086</v>
      </c>
      <c r="Z16">
        <v>3761</v>
      </c>
      <c r="AA16">
        <v>4.876</v>
      </c>
      <c r="AB16">
        <v>9.231</v>
      </c>
      <c r="AC16">
        <v>71</v>
      </c>
      <c r="AD16">
        <v>28.78</v>
      </c>
      <c r="AE16">
        <v>44.79</v>
      </c>
      <c r="AH16">
        <v>9.098</v>
      </c>
      <c r="AI16">
        <v>1559</v>
      </c>
      <c r="AJ16">
        <v>0.213</v>
      </c>
      <c r="AK16">
        <v>0.974</v>
      </c>
      <c r="AL16">
        <v>73</v>
      </c>
      <c r="AM16">
        <v>28.78</v>
      </c>
      <c r="AN16">
        <v>43.4</v>
      </c>
      <c r="AP16">
        <v>0.903</v>
      </c>
      <c r="AQ16">
        <v>3956</v>
      </c>
      <c r="AR16">
        <v>31.95</v>
      </c>
      <c r="AS16">
        <v>57.5</v>
      </c>
      <c r="AT16">
        <v>63</v>
      </c>
      <c r="AU16">
        <v>28.79</v>
      </c>
      <c r="AV16">
        <v>79.1</v>
      </c>
    </row>
    <row r="17" spans="1:48" ht="12.75">
      <c r="A17">
        <v>10.057</v>
      </c>
      <c r="B17">
        <v>5752</v>
      </c>
      <c r="C17">
        <v>39.52</v>
      </c>
      <c r="D17">
        <v>48.93</v>
      </c>
      <c r="E17">
        <v>67</v>
      </c>
      <c r="F17">
        <v>28.78</v>
      </c>
      <c r="G17">
        <v>66.74</v>
      </c>
      <c r="I17">
        <v>10.13</v>
      </c>
      <c r="J17">
        <v>4931</v>
      </c>
      <c r="K17">
        <v>16.32</v>
      </c>
      <c r="L17">
        <v>23.57</v>
      </c>
      <c r="M17">
        <v>70</v>
      </c>
      <c r="N17">
        <v>28.78</v>
      </c>
      <c r="O17">
        <v>46.23</v>
      </c>
      <c r="Q17">
        <v>10.114</v>
      </c>
      <c r="R17">
        <v>4343</v>
      </c>
      <c r="S17">
        <v>12.67</v>
      </c>
      <c r="T17">
        <v>20.77</v>
      </c>
      <c r="U17">
        <v>72</v>
      </c>
      <c r="V17">
        <v>28.78</v>
      </c>
      <c r="W17">
        <v>44.41</v>
      </c>
      <c r="Y17">
        <v>10.087</v>
      </c>
      <c r="Z17">
        <v>3766</v>
      </c>
      <c r="AA17">
        <v>4.953</v>
      </c>
      <c r="AB17">
        <v>9.365</v>
      </c>
      <c r="AC17">
        <v>71</v>
      </c>
      <c r="AD17">
        <v>28.78</v>
      </c>
      <c r="AE17">
        <v>44.77</v>
      </c>
      <c r="AH17">
        <v>10.099</v>
      </c>
      <c r="AI17">
        <v>1604</v>
      </c>
      <c r="AJ17">
        <v>0.206</v>
      </c>
      <c r="AK17">
        <v>0.913</v>
      </c>
      <c r="AL17">
        <v>73</v>
      </c>
      <c r="AM17">
        <v>28.78</v>
      </c>
      <c r="AN17">
        <v>43.42</v>
      </c>
      <c r="AP17">
        <v>1.003</v>
      </c>
      <c r="AQ17">
        <v>3973</v>
      </c>
      <c r="AR17">
        <v>32</v>
      </c>
      <c r="AS17">
        <v>57.35</v>
      </c>
      <c r="AT17">
        <v>63</v>
      </c>
      <c r="AU17">
        <v>28.79</v>
      </c>
      <c r="AV17">
        <v>79.08</v>
      </c>
    </row>
    <row r="18" spans="1:48" ht="12.75">
      <c r="A18">
        <v>11.057</v>
      </c>
      <c r="B18">
        <v>5750</v>
      </c>
      <c r="C18">
        <v>39.39</v>
      </c>
      <c r="D18">
        <v>48.79</v>
      </c>
      <c r="E18">
        <v>67</v>
      </c>
      <c r="F18">
        <v>28.78</v>
      </c>
      <c r="G18">
        <v>66.97</v>
      </c>
      <c r="I18">
        <v>11.131</v>
      </c>
      <c r="J18">
        <v>4895</v>
      </c>
      <c r="K18">
        <v>16.41</v>
      </c>
      <c r="L18">
        <v>23.87</v>
      </c>
      <c r="M18">
        <v>70</v>
      </c>
      <c r="N18">
        <v>28.78</v>
      </c>
      <c r="O18">
        <v>46.26</v>
      </c>
      <c r="Q18">
        <v>11.114</v>
      </c>
      <c r="R18">
        <v>4378</v>
      </c>
      <c r="S18">
        <v>12.86</v>
      </c>
      <c r="T18">
        <v>20.92</v>
      </c>
      <c r="U18">
        <v>72</v>
      </c>
      <c r="V18">
        <v>28.78</v>
      </c>
      <c r="W18">
        <v>44.37</v>
      </c>
      <c r="Y18">
        <v>11.089</v>
      </c>
      <c r="Z18">
        <v>3778</v>
      </c>
      <c r="AA18">
        <v>5.254</v>
      </c>
      <c r="AB18">
        <v>9.903</v>
      </c>
      <c r="AC18">
        <v>71</v>
      </c>
      <c r="AD18">
        <v>28.78</v>
      </c>
      <c r="AE18">
        <v>44.78</v>
      </c>
      <c r="AH18">
        <v>11.099</v>
      </c>
      <c r="AI18">
        <v>1583</v>
      </c>
      <c r="AJ18">
        <v>0.187</v>
      </c>
      <c r="AK18">
        <v>0.839</v>
      </c>
      <c r="AL18">
        <v>73</v>
      </c>
      <c r="AM18">
        <v>28.78</v>
      </c>
      <c r="AN18">
        <v>43.43</v>
      </c>
      <c r="AP18">
        <v>1.104</v>
      </c>
      <c r="AQ18">
        <v>3993</v>
      </c>
      <c r="AR18">
        <v>32.09</v>
      </c>
      <c r="AS18">
        <v>57.23</v>
      </c>
      <c r="AT18">
        <v>63</v>
      </c>
      <c r="AU18">
        <v>28.79</v>
      </c>
      <c r="AV18">
        <v>79.08</v>
      </c>
    </row>
    <row r="19" spans="1:48" ht="12.75">
      <c r="A19">
        <v>12.057</v>
      </c>
      <c r="B19">
        <v>5755</v>
      </c>
      <c r="C19">
        <v>39.43</v>
      </c>
      <c r="D19">
        <v>48.79</v>
      </c>
      <c r="E19">
        <v>67</v>
      </c>
      <c r="F19">
        <v>28.78</v>
      </c>
      <c r="G19">
        <v>67.01</v>
      </c>
      <c r="I19">
        <v>12.133</v>
      </c>
      <c r="J19">
        <v>4878</v>
      </c>
      <c r="K19">
        <v>16.36</v>
      </c>
      <c r="L19">
        <v>23.89</v>
      </c>
      <c r="M19">
        <v>70</v>
      </c>
      <c r="N19">
        <v>28.78</v>
      </c>
      <c r="O19">
        <v>46.3</v>
      </c>
      <c r="Q19">
        <v>12.115</v>
      </c>
      <c r="R19">
        <v>4339</v>
      </c>
      <c r="S19">
        <v>12.97</v>
      </c>
      <c r="T19">
        <v>21.28</v>
      </c>
      <c r="U19">
        <v>72</v>
      </c>
      <c r="V19">
        <v>28.78</v>
      </c>
      <c r="W19">
        <v>44.36</v>
      </c>
      <c r="Y19">
        <v>12.09</v>
      </c>
      <c r="Z19">
        <v>3759</v>
      </c>
      <c r="AA19">
        <v>5.167</v>
      </c>
      <c r="AB19">
        <v>9.785</v>
      </c>
      <c r="AC19">
        <v>71</v>
      </c>
      <c r="AD19">
        <v>28.78</v>
      </c>
      <c r="AE19">
        <v>44.68</v>
      </c>
      <c r="AH19">
        <v>12.099</v>
      </c>
      <c r="AI19">
        <v>1497</v>
      </c>
      <c r="AJ19">
        <v>0.142</v>
      </c>
      <c r="AK19">
        <v>0.674</v>
      </c>
      <c r="AL19">
        <v>73</v>
      </c>
      <c r="AM19">
        <v>28.78</v>
      </c>
      <c r="AN19">
        <v>43.33</v>
      </c>
      <c r="AP19">
        <v>1.204</v>
      </c>
      <c r="AQ19">
        <v>4015</v>
      </c>
      <c r="AR19">
        <v>32.21</v>
      </c>
      <c r="AS19">
        <v>57.12</v>
      </c>
      <c r="AT19">
        <v>63</v>
      </c>
      <c r="AU19">
        <v>28.79</v>
      </c>
      <c r="AV19">
        <v>79.07</v>
      </c>
    </row>
    <row r="20" spans="1:48" ht="12.75">
      <c r="A20">
        <v>13.058</v>
      </c>
      <c r="B20">
        <v>5752</v>
      </c>
      <c r="C20">
        <v>39.46</v>
      </c>
      <c r="D20">
        <v>48.85</v>
      </c>
      <c r="E20">
        <v>67</v>
      </c>
      <c r="F20">
        <v>28.78</v>
      </c>
      <c r="G20">
        <v>67.08</v>
      </c>
      <c r="I20">
        <v>13.134</v>
      </c>
      <c r="J20">
        <v>4918</v>
      </c>
      <c r="K20">
        <v>16.46</v>
      </c>
      <c r="L20">
        <v>23.84</v>
      </c>
      <c r="M20">
        <v>70</v>
      </c>
      <c r="N20">
        <v>28.78</v>
      </c>
      <c r="O20">
        <v>46.16</v>
      </c>
      <c r="Q20">
        <v>13.115</v>
      </c>
      <c r="R20">
        <v>4341</v>
      </c>
      <c r="S20">
        <v>12.91</v>
      </c>
      <c r="T20">
        <v>21.18</v>
      </c>
      <c r="U20">
        <v>72</v>
      </c>
      <c r="V20">
        <v>28.78</v>
      </c>
      <c r="W20">
        <v>44.3</v>
      </c>
      <c r="Y20">
        <v>13.091</v>
      </c>
      <c r="Z20">
        <v>3783</v>
      </c>
      <c r="AA20">
        <v>5.378</v>
      </c>
      <c r="AB20">
        <v>10.12</v>
      </c>
      <c r="AC20">
        <v>71</v>
      </c>
      <c r="AD20">
        <v>28.78</v>
      </c>
      <c r="AE20">
        <v>44.67</v>
      </c>
      <c r="AH20">
        <v>13.099</v>
      </c>
      <c r="AI20">
        <v>1502</v>
      </c>
      <c r="AJ20">
        <v>0.165</v>
      </c>
      <c r="AK20">
        <v>0.784</v>
      </c>
      <c r="AL20">
        <v>73</v>
      </c>
      <c r="AM20">
        <v>28.78</v>
      </c>
      <c r="AN20">
        <v>43.28</v>
      </c>
      <c r="AP20">
        <v>1.304</v>
      </c>
      <c r="AQ20">
        <v>4039</v>
      </c>
      <c r="AR20">
        <v>32.34</v>
      </c>
      <c r="AS20">
        <v>57.01</v>
      </c>
      <c r="AT20">
        <v>63</v>
      </c>
      <c r="AU20">
        <v>28.79</v>
      </c>
      <c r="AV20">
        <v>79.07</v>
      </c>
    </row>
    <row r="21" spans="1:48" ht="12.75">
      <c r="A21">
        <v>14.058</v>
      </c>
      <c r="B21">
        <v>5750</v>
      </c>
      <c r="C21">
        <v>39.38</v>
      </c>
      <c r="D21">
        <v>48.77</v>
      </c>
      <c r="E21">
        <v>67</v>
      </c>
      <c r="F21">
        <v>28.78</v>
      </c>
      <c r="G21">
        <v>67.1</v>
      </c>
      <c r="I21">
        <v>14.137</v>
      </c>
      <c r="J21">
        <v>4897</v>
      </c>
      <c r="K21">
        <v>16.58</v>
      </c>
      <c r="L21">
        <v>24.11</v>
      </c>
      <c r="M21">
        <v>70</v>
      </c>
      <c r="N21">
        <v>28.78</v>
      </c>
      <c r="O21">
        <v>46.07</v>
      </c>
      <c r="Q21">
        <v>14.115</v>
      </c>
      <c r="R21">
        <v>4363</v>
      </c>
      <c r="S21">
        <v>12.92</v>
      </c>
      <c r="T21">
        <v>21.09</v>
      </c>
      <c r="U21">
        <v>72</v>
      </c>
      <c r="V21">
        <v>28.78</v>
      </c>
      <c r="W21">
        <v>44.28</v>
      </c>
      <c r="Y21">
        <v>14.092</v>
      </c>
      <c r="Z21">
        <v>3742</v>
      </c>
      <c r="AA21">
        <v>5.258</v>
      </c>
      <c r="AB21">
        <v>10.01</v>
      </c>
      <c r="AC21">
        <v>71</v>
      </c>
      <c r="AD21">
        <v>28.78</v>
      </c>
      <c r="AE21">
        <v>44.67</v>
      </c>
      <c r="AH21">
        <v>14.099</v>
      </c>
      <c r="AI21">
        <v>1535</v>
      </c>
      <c r="AJ21">
        <v>0.196</v>
      </c>
      <c r="AK21">
        <v>0.907</v>
      </c>
      <c r="AL21">
        <v>73</v>
      </c>
      <c r="AM21">
        <v>28.78</v>
      </c>
      <c r="AN21">
        <v>43.21</v>
      </c>
      <c r="AP21">
        <v>1.404</v>
      </c>
      <c r="AQ21">
        <v>4066</v>
      </c>
      <c r="AR21">
        <v>32.47</v>
      </c>
      <c r="AS21">
        <v>56.88</v>
      </c>
      <c r="AT21">
        <v>63</v>
      </c>
      <c r="AU21">
        <v>28.79</v>
      </c>
      <c r="AV21">
        <v>79.06</v>
      </c>
    </row>
    <row r="22" spans="1:48" ht="12.75">
      <c r="A22">
        <v>15.061</v>
      </c>
      <c r="B22">
        <v>5748</v>
      </c>
      <c r="C22">
        <v>39.42</v>
      </c>
      <c r="D22">
        <v>48.84</v>
      </c>
      <c r="E22">
        <v>67</v>
      </c>
      <c r="F22">
        <v>28.78</v>
      </c>
      <c r="G22">
        <v>67.06</v>
      </c>
      <c r="I22">
        <v>15.139</v>
      </c>
      <c r="J22">
        <v>4883</v>
      </c>
      <c r="K22">
        <v>16.23</v>
      </c>
      <c r="L22">
        <v>23.67</v>
      </c>
      <c r="M22">
        <v>70</v>
      </c>
      <c r="N22">
        <v>28.78</v>
      </c>
      <c r="O22">
        <v>46.06</v>
      </c>
      <c r="Q22">
        <v>15.115</v>
      </c>
      <c r="R22">
        <v>4385</v>
      </c>
      <c r="S22">
        <v>12.98</v>
      </c>
      <c r="T22">
        <v>21.07</v>
      </c>
      <c r="U22">
        <v>72</v>
      </c>
      <c r="V22">
        <v>28.78</v>
      </c>
      <c r="W22">
        <v>44.29</v>
      </c>
      <c r="Y22">
        <v>15.094</v>
      </c>
      <c r="Z22">
        <v>3777</v>
      </c>
      <c r="AA22">
        <v>5.493</v>
      </c>
      <c r="AB22">
        <v>10.36</v>
      </c>
      <c r="AC22">
        <v>71</v>
      </c>
      <c r="AD22">
        <v>28.78</v>
      </c>
      <c r="AE22">
        <v>44.69</v>
      </c>
      <c r="AH22">
        <v>15.099</v>
      </c>
      <c r="AI22">
        <v>1491</v>
      </c>
      <c r="AJ22">
        <v>0.198</v>
      </c>
      <c r="AK22">
        <v>0.946</v>
      </c>
      <c r="AL22">
        <v>73</v>
      </c>
      <c r="AM22">
        <v>28.78</v>
      </c>
      <c r="AN22">
        <v>43.31</v>
      </c>
      <c r="AP22">
        <v>1.504</v>
      </c>
      <c r="AQ22">
        <v>4094</v>
      </c>
      <c r="AR22">
        <v>32.63</v>
      </c>
      <c r="AS22">
        <v>56.75</v>
      </c>
      <c r="AT22">
        <v>63</v>
      </c>
      <c r="AU22">
        <v>28.79</v>
      </c>
      <c r="AV22">
        <v>79.05</v>
      </c>
    </row>
    <row r="23" spans="1:48" ht="12.75">
      <c r="A23">
        <v>16.062</v>
      </c>
      <c r="B23">
        <v>5751</v>
      </c>
      <c r="C23">
        <v>39.24</v>
      </c>
      <c r="D23">
        <v>48.58</v>
      </c>
      <c r="E23">
        <v>67</v>
      </c>
      <c r="F23">
        <v>28.78</v>
      </c>
      <c r="G23">
        <v>67.1</v>
      </c>
      <c r="I23">
        <v>16.139</v>
      </c>
      <c r="J23">
        <v>4918</v>
      </c>
      <c r="K23">
        <v>16.29</v>
      </c>
      <c r="L23">
        <v>23.58</v>
      </c>
      <c r="M23">
        <v>70</v>
      </c>
      <c r="N23">
        <v>28.78</v>
      </c>
      <c r="O23">
        <v>46.14</v>
      </c>
      <c r="Q23">
        <v>16.118</v>
      </c>
      <c r="R23">
        <v>4345</v>
      </c>
      <c r="S23">
        <v>13.01</v>
      </c>
      <c r="T23">
        <v>21.32</v>
      </c>
      <c r="U23">
        <v>72</v>
      </c>
      <c r="V23">
        <v>28.78</v>
      </c>
      <c r="W23">
        <v>44.31</v>
      </c>
      <c r="Y23">
        <v>16.096</v>
      </c>
      <c r="Z23">
        <v>3731</v>
      </c>
      <c r="AA23">
        <v>5.311</v>
      </c>
      <c r="AB23">
        <v>10.14</v>
      </c>
      <c r="AC23">
        <v>71</v>
      </c>
      <c r="AD23">
        <v>28.78</v>
      </c>
      <c r="AE23">
        <v>44.64</v>
      </c>
      <c r="AH23">
        <v>16.099</v>
      </c>
      <c r="AI23">
        <v>1497</v>
      </c>
      <c r="AJ23">
        <v>0.16</v>
      </c>
      <c r="AK23">
        <v>0.757</v>
      </c>
      <c r="AL23">
        <v>73</v>
      </c>
      <c r="AM23">
        <v>28.78</v>
      </c>
      <c r="AN23">
        <v>43.41</v>
      </c>
      <c r="AP23">
        <v>1.604</v>
      </c>
      <c r="AQ23">
        <v>4125</v>
      </c>
      <c r="AR23">
        <v>32.81</v>
      </c>
      <c r="AS23">
        <v>56.64</v>
      </c>
      <c r="AT23">
        <v>63</v>
      </c>
      <c r="AU23">
        <v>28.79</v>
      </c>
      <c r="AV23">
        <v>79.05</v>
      </c>
    </row>
    <row r="24" spans="1:48" ht="12.75">
      <c r="A24">
        <v>17.063</v>
      </c>
      <c r="B24">
        <v>5757</v>
      </c>
      <c r="C24">
        <v>39.78</v>
      </c>
      <c r="D24">
        <v>49.2</v>
      </c>
      <c r="E24">
        <v>67</v>
      </c>
      <c r="F24">
        <v>28.78</v>
      </c>
      <c r="G24">
        <v>67.15</v>
      </c>
      <c r="I24">
        <v>17.139</v>
      </c>
      <c r="J24">
        <v>4890</v>
      </c>
      <c r="K24">
        <v>16.2</v>
      </c>
      <c r="L24">
        <v>23.59</v>
      </c>
      <c r="M24">
        <v>70</v>
      </c>
      <c r="N24">
        <v>28.78</v>
      </c>
      <c r="O24">
        <v>46.16</v>
      </c>
      <c r="Q24">
        <v>17.128</v>
      </c>
      <c r="R24">
        <v>4344</v>
      </c>
      <c r="S24">
        <v>13.07</v>
      </c>
      <c r="T24">
        <v>21.42</v>
      </c>
      <c r="U24">
        <v>72</v>
      </c>
      <c r="V24">
        <v>28.78</v>
      </c>
      <c r="W24">
        <v>44.27</v>
      </c>
      <c r="Y24">
        <v>17.098</v>
      </c>
      <c r="Z24">
        <v>3745</v>
      </c>
      <c r="AA24">
        <v>5.208</v>
      </c>
      <c r="AB24">
        <v>9.903</v>
      </c>
      <c r="AC24">
        <v>71</v>
      </c>
      <c r="AD24">
        <v>28.78</v>
      </c>
      <c r="AE24">
        <v>44.64</v>
      </c>
      <c r="AH24">
        <v>17.1</v>
      </c>
      <c r="AI24">
        <v>1577</v>
      </c>
      <c r="AJ24">
        <v>0.18</v>
      </c>
      <c r="AK24">
        <v>0.814</v>
      </c>
      <c r="AL24">
        <v>73</v>
      </c>
      <c r="AM24">
        <v>28.78</v>
      </c>
      <c r="AN24">
        <v>43.5</v>
      </c>
      <c r="AP24">
        <v>1.704</v>
      </c>
      <c r="AQ24">
        <v>4159</v>
      </c>
      <c r="AR24">
        <v>33.02</v>
      </c>
      <c r="AS24">
        <v>56.53</v>
      </c>
      <c r="AT24">
        <v>63</v>
      </c>
      <c r="AU24">
        <v>28.79</v>
      </c>
      <c r="AV24">
        <v>79.04</v>
      </c>
    </row>
    <row r="25" spans="1:48" ht="12.75">
      <c r="A25">
        <v>18.065</v>
      </c>
      <c r="B25">
        <v>5746</v>
      </c>
      <c r="C25">
        <v>39.43</v>
      </c>
      <c r="D25">
        <v>48.87</v>
      </c>
      <c r="E25">
        <v>67</v>
      </c>
      <c r="F25">
        <v>28.78</v>
      </c>
      <c r="G25">
        <v>67.11</v>
      </c>
      <c r="I25">
        <v>18.139</v>
      </c>
      <c r="J25">
        <v>4908</v>
      </c>
      <c r="K25">
        <v>16.46</v>
      </c>
      <c r="L25">
        <v>23.88</v>
      </c>
      <c r="M25">
        <v>70</v>
      </c>
      <c r="N25">
        <v>28.78</v>
      </c>
      <c r="O25">
        <v>46.24</v>
      </c>
      <c r="Q25">
        <v>18.129</v>
      </c>
      <c r="R25">
        <v>4343</v>
      </c>
      <c r="S25">
        <v>12.86</v>
      </c>
      <c r="T25">
        <v>21.08</v>
      </c>
      <c r="U25">
        <v>72</v>
      </c>
      <c r="V25">
        <v>28.78</v>
      </c>
      <c r="W25">
        <v>44.19</v>
      </c>
      <c r="Y25">
        <v>18.098</v>
      </c>
      <c r="Z25">
        <v>3746</v>
      </c>
      <c r="AA25">
        <v>5.218</v>
      </c>
      <c r="AB25">
        <v>9.919</v>
      </c>
      <c r="AC25">
        <v>71</v>
      </c>
      <c r="AD25">
        <v>28.78</v>
      </c>
      <c r="AE25">
        <v>44.62</v>
      </c>
      <c r="AH25">
        <v>18.1</v>
      </c>
      <c r="AI25">
        <v>1480</v>
      </c>
      <c r="AJ25">
        <v>0.193</v>
      </c>
      <c r="AK25">
        <v>0.927</v>
      </c>
      <c r="AL25">
        <v>73</v>
      </c>
      <c r="AM25">
        <v>28.78</v>
      </c>
      <c r="AN25">
        <v>43.6</v>
      </c>
      <c r="AP25">
        <v>1.804</v>
      </c>
      <c r="AQ25">
        <v>4194</v>
      </c>
      <c r="AR25">
        <v>33.24</v>
      </c>
      <c r="AS25">
        <v>56.44</v>
      </c>
      <c r="AT25">
        <v>63</v>
      </c>
      <c r="AU25">
        <v>28.79</v>
      </c>
      <c r="AV25">
        <v>79.04</v>
      </c>
    </row>
    <row r="26" spans="1:48" ht="12.75">
      <c r="A26">
        <v>19.066</v>
      </c>
      <c r="B26">
        <v>5753</v>
      </c>
      <c r="C26">
        <v>39.37</v>
      </c>
      <c r="D26">
        <v>48.74</v>
      </c>
      <c r="E26">
        <v>67</v>
      </c>
      <c r="F26">
        <v>28.78</v>
      </c>
      <c r="G26">
        <v>66.99</v>
      </c>
      <c r="I26">
        <v>19.139</v>
      </c>
      <c r="J26">
        <v>4894</v>
      </c>
      <c r="K26">
        <v>16.23</v>
      </c>
      <c r="L26">
        <v>23.62</v>
      </c>
      <c r="M26">
        <v>70</v>
      </c>
      <c r="N26">
        <v>28.78</v>
      </c>
      <c r="O26">
        <v>46.13</v>
      </c>
      <c r="Q26">
        <v>19.129</v>
      </c>
      <c r="R26">
        <v>4356</v>
      </c>
      <c r="S26">
        <v>13.06</v>
      </c>
      <c r="T26">
        <v>21.36</v>
      </c>
      <c r="U26">
        <v>72</v>
      </c>
      <c r="V26">
        <v>28.78</v>
      </c>
      <c r="W26">
        <v>44.17</v>
      </c>
      <c r="Y26">
        <v>19.098</v>
      </c>
      <c r="Z26">
        <v>3766</v>
      </c>
      <c r="AA26">
        <v>5.33</v>
      </c>
      <c r="AB26">
        <v>10.08</v>
      </c>
      <c r="AC26">
        <v>71.75</v>
      </c>
      <c r="AD26">
        <v>28.78</v>
      </c>
      <c r="AE26">
        <v>44.7</v>
      </c>
      <c r="AH26">
        <v>19.101</v>
      </c>
      <c r="AI26">
        <v>1521</v>
      </c>
      <c r="AJ26">
        <v>0.226</v>
      </c>
      <c r="AK26">
        <v>1.058</v>
      </c>
      <c r="AL26">
        <v>73</v>
      </c>
      <c r="AM26">
        <v>28.78</v>
      </c>
      <c r="AN26">
        <v>44.05</v>
      </c>
      <c r="AP26">
        <v>1.904</v>
      </c>
      <c r="AQ26">
        <v>4230</v>
      </c>
      <c r="AR26">
        <v>33.47</v>
      </c>
      <c r="AS26">
        <v>56.35</v>
      </c>
      <c r="AT26">
        <v>63</v>
      </c>
      <c r="AU26">
        <v>28.79</v>
      </c>
      <c r="AV26">
        <v>79.06</v>
      </c>
    </row>
    <row r="27" spans="1:48" ht="12.75">
      <c r="A27">
        <v>20.066</v>
      </c>
      <c r="B27">
        <v>5755</v>
      </c>
      <c r="C27">
        <v>39.81</v>
      </c>
      <c r="D27">
        <v>49.26</v>
      </c>
      <c r="E27">
        <v>67</v>
      </c>
      <c r="F27">
        <v>28.78</v>
      </c>
      <c r="G27">
        <v>66.94</v>
      </c>
      <c r="I27">
        <v>20.14</v>
      </c>
      <c r="J27">
        <v>4916</v>
      </c>
      <c r="K27">
        <v>16.07</v>
      </c>
      <c r="L27">
        <v>23.28</v>
      </c>
      <c r="M27">
        <v>70</v>
      </c>
      <c r="N27">
        <v>28.78</v>
      </c>
      <c r="O27">
        <v>46.18</v>
      </c>
      <c r="Q27">
        <v>20.13</v>
      </c>
      <c r="R27">
        <v>4335</v>
      </c>
      <c r="S27">
        <v>13.02</v>
      </c>
      <c r="T27">
        <v>21.38</v>
      </c>
      <c r="U27">
        <v>72</v>
      </c>
      <c r="V27">
        <v>28.78</v>
      </c>
      <c r="W27">
        <v>44.24</v>
      </c>
      <c r="Y27">
        <v>20.098</v>
      </c>
      <c r="Z27">
        <v>3748</v>
      </c>
      <c r="AA27">
        <v>5.303</v>
      </c>
      <c r="AB27">
        <v>10.08</v>
      </c>
      <c r="AC27">
        <v>72</v>
      </c>
      <c r="AD27">
        <v>28.78</v>
      </c>
      <c r="AE27">
        <v>44.82</v>
      </c>
      <c r="AH27">
        <v>20.101</v>
      </c>
      <c r="AI27">
        <v>1592</v>
      </c>
      <c r="AJ27">
        <v>0.184</v>
      </c>
      <c r="AK27">
        <v>0.825</v>
      </c>
      <c r="AL27">
        <v>73</v>
      </c>
      <c r="AM27">
        <v>28.78</v>
      </c>
      <c r="AN27">
        <v>44.24</v>
      </c>
      <c r="AP27">
        <v>2.004</v>
      </c>
      <c r="AQ27">
        <v>4266</v>
      </c>
      <c r="AR27">
        <v>33.69</v>
      </c>
      <c r="AS27">
        <v>56.24</v>
      </c>
      <c r="AT27">
        <v>63</v>
      </c>
      <c r="AU27">
        <v>28.79</v>
      </c>
      <c r="AV27">
        <v>79.08</v>
      </c>
    </row>
    <row r="28" spans="1:48" ht="12.75">
      <c r="A28">
        <v>21.071</v>
      </c>
      <c r="B28">
        <v>5734</v>
      </c>
      <c r="C28">
        <v>39.51</v>
      </c>
      <c r="D28">
        <v>49.07</v>
      </c>
      <c r="E28">
        <v>67</v>
      </c>
      <c r="F28">
        <v>28.78</v>
      </c>
      <c r="G28">
        <v>66.8</v>
      </c>
      <c r="I28">
        <v>21.14</v>
      </c>
      <c r="J28">
        <v>4898</v>
      </c>
      <c r="K28">
        <v>16.07</v>
      </c>
      <c r="L28">
        <v>23.36</v>
      </c>
      <c r="M28">
        <v>70</v>
      </c>
      <c r="N28">
        <v>28.78</v>
      </c>
      <c r="O28">
        <v>46.06</v>
      </c>
      <c r="Q28">
        <v>21.132</v>
      </c>
      <c r="R28">
        <v>4359</v>
      </c>
      <c r="S28">
        <v>13.01</v>
      </c>
      <c r="T28">
        <v>21.24</v>
      </c>
      <c r="U28">
        <v>72</v>
      </c>
      <c r="V28">
        <v>28.78</v>
      </c>
      <c r="W28">
        <v>44.29</v>
      </c>
      <c r="Y28">
        <v>21.135</v>
      </c>
      <c r="Z28">
        <v>3767</v>
      </c>
      <c r="AA28">
        <v>5.514</v>
      </c>
      <c r="AB28">
        <v>10.42</v>
      </c>
      <c r="AC28">
        <v>72</v>
      </c>
      <c r="AD28">
        <v>28.78</v>
      </c>
      <c r="AE28">
        <v>44.78</v>
      </c>
      <c r="AH28">
        <v>21.102</v>
      </c>
      <c r="AI28">
        <v>1461</v>
      </c>
      <c r="AJ28">
        <v>0.13</v>
      </c>
      <c r="AK28">
        <v>0.63</v>
      </c>
      <c r="AL28">
        <v>73</v>
      </c>
      <c r="AM28">
        <v>28.78</v>
      </c>
      <c r="AN28">
        <v>44.12</v>
      </c>
      <c r="AP28">
        <v>2.104</v>
      </c>
      <c r="AQ28">
        <v>4301</v>
      </c>
      <c r="AR28">
        <v>33.91</v>
      </c>
      <c r="AS28">
        <v>56.15</v>
      </c>
      <c r="AT28">
        <v>63</v>
      </c>
      <c r="AU28">
        <v>28.79</v>
      </c>
      <c r="AV28">
        <v>79.11</v>
      </c>
    </row>
    <row r="29" spans="1:48" ht="12.75">
      <c r="A29">
        <v>22.071</v>
      </c>
      <c r="B29">
        <v>5754</v>
      </c>
      <c r="C29">
        <v>39.2</v>
      </c>
      <c r="D29">
        <v>48.51</v>
      </c>
      <c r="E29">
        <v>67</v>
      </c>
      <c r="F29">
        <v>28.78</v>
      </c>
      <c r="G29">
        <v>66.72</v>
      </c>
      <c r="I29">
        <v>22.141</v>
      </c>
      <c r="J29">
        <v>4881</v>
      </c>
      <c r="K29">
        <v>16.4</v>
      </c>
      <c r="L29">
        <v>23.93</v>
      </c>
      <c r="M29">
        <v>70</v>
      </c>
      <c r="N29">
        <v>28.78</v>
      </c>
      <c r="O29">
        <v>45.95</v>
      </c>
      <c r="Q29">
        <v>22.132</v>
      </c>
      <c r="R29">
        <v>4365</v>
      </c>
      <c r="S29">
        <v>12.85</v>
      </c>
      <c r="T29">
        <v>20.97</v>
      </c>
      <c r="U29">
        <v>72</v>
      </c>
      <c r="V29">
        <v>28.78</v>
      </c>
      <c r="W29">
        <v>44.31</v>
      </c>
      <c r="Y29">
        <v>22.145</v>
      </c>
      <c r="Z29">
        <v>3756</v>
      </c>
      <c r="AA29">
        <v>5.401</v>
      </c>
      <c r="AB29">
        <v>10.24</v>
      </c>
      <c r="AC29">
        <v>72</v>
      </c>
      <c r="AD29">
        <v>28.78</v>
      </c>
      <c r="AE29">
        <v>44.78</v>
      </c>
      <c r="AH29">
        <v>22.102</v>
      </c>
      <c r="AI29">
        <v>1521</v>
      </c>
      <c r="AJ29">
        <v>0.133</v>
      </c>
      <c r="AK29">
        <v>0.624</v>
      </c>
      <c r="AL29">
        <v>73</v>
      </c>
      <c r="AM29">
        <v>28.78</v>
      </c>
      <c r="AN29">
        <v>44.07</v>
      </c>
      <c r="AP29">
        <v>2.204</v>
      </c>
      <c r="AQ29">
        <v>4334</v>
      </c>
      <c r="AR29">
        <v>34.12</v>
      </c>
      <c r="AS29">
        <v>56.06</v>
      </c>
      <c r="AT29">
        <v>63</v>
      </c>
      <c r="AU29">
        <v>28.79</v>
      </c>
      <c r="AV29">
        <v>79.14</v>
      </c>
    </row>
    <row r="30" spans="1:48" ht="12.75">
      <c r="A30">
        <v>23.072</v>
      </c>
      <c r="B30">
        <v>5767</v>
      </c>
      <c r="C30">
        <v>39.48</v>
      </c>
      <c r="D30">
        <v>48.76</v>
      </c>
      <c r="E30">
        <v>67</v>
      </c>
      <c r="F30">
        <v>28.78</v>
      </c>
      <c r="G30">
        <v>66.65</v>
      </c>
      <c r="I30">
        <v>23.141</v>
      </c>
      <c r="J30">
        <v>4914</v>
      </c>
      <c r="K30">
        <v>16.34</v>
      </c>
      <c r="L30">
        <v>23.67</v>
      </c>
      <c r="M30">
        <v>70</v>
      </c>
      <c r="N30">
        <v>28.78</v>
      </c>
      <c r="O30">
        <v>45.93</v>
      </c>
      <c r="Q30">
        <v>23.133</v>
      </c>
      <c r="R30">
        <v>4361</v>
      </c>
      <c r="S30">
        <v>13.05</v>
      </c>
      <c r="T30">
        <v>21.32</v>
      </c>
      <c r="U30">
        <v>72</v>
      </c>
      <c r="V30">
        <v>28.78</v>
      </c>
      <c r="W30">
        <v>44.39</v>
      </c>
      <c r="Y30">
        <v>23.146</v>
      </c>
      <c r="Z30">
        <v>3761</v>
      </c>
      <c r="AA30">
        <v>5.48</v>
      </c>
      <c r="AB30">
        <v>10.37</v>
      </c>
      <c r="AC30">
        <v>72</v>
      </c>
      <c r="AD30">
        <v>28.78</v>
      </c>
      <c r="AE30">
        <v>44.78</v>
      </c>
      <c r="AH30">
        <v>23.102</v>
      </c>
      <c r="AI30">
        <v>1540</v>
      </c>
      <c r="AJ30">
        <v>0.147</v>
      </c>
      <c r="AK30">
        <v>0.679</v>
      </c>
      <c r="AL30">
        <v>73</v>
      </c>
      <c r="AM30">
        <v>28.78</v>
      </c>
      <c r="AN30">
        <v>44.13</v>
      </c>
      <c r="AP30">
        <v>2.304</v>
      </c>
      <c r="AQ30">
        <v>4366</v>
      </c>
      <c r="AR30">
        <v>34.35</v>
      </c>
      <c r="AS30">
        <v>56.02</v>
      </c>
      <c r="AT30">
        <v>63</v>
      </c>
      <c r="AU30">
        <v>28.79</v>
      </c>
      <c r="AV30">
        <v>79.16</v>
      </c>
    </row>
    <row r="31" spans="1:48" ht="12.75">
      <c r="A31">
        <v>24.073</v>
      </c>
      <c r="B31">
        <v>5749</v>
      </c>
      <c r="C31">
        <v>39.79</v>
      </c>
      <c r="D31">
        <v>49.29</v>
      </c>
      <c r="E31">
        <v>67</v>
      </c>
      <c r="F31">
        <v>28.78</v>
      </c>
      <c r="G31">
        <v>66.59</v>
      </c>
      <c r="I31">
        <v>24.141</v>
      </c>
      <c r="J31">
        <v>4911</v>
      </c>
      <c r="K31">
        <v>16.49</v>
      </c>
      <c r="L31">
        <v>23.91</v>
      </c>
      <c r="M31">
        <v>70</v>
      </c>
      <c r="N31">
        <v>28.78</v>
      </c>
      <c r="O31">
        <v>45.97</v>
      </c>
      <c r="Q31">
        <v>24.134</v>
      </c>
      <c r="R31">
        <v>4344</v>
      </c>
      <c r="S31">
        <v>13.29</v>
      </c>
      <c r="T31">
        <v>21.79</v>
      </c>
      <c r="U31">
        <v>72</v>
      </c>
      <c r="V31">
        <v>28.78</v>
      </c>
      <c r="W31">
        <v>44.46</v>
      </c>
      <c r="Y31">
        <v>24.148</v>
      </c>
      <c r="Z31">
        <v>3778</v>
      </c>
      <c r="AA31">
        <v>5.757</v>
      </c>
      <c r="AB31">
        <v>10.85</v>
      </c>
      <c r="AC31">
        <v>72</v>
      </c>
      <c r="AD31">
        <v>28.78</v>
      </c>
      <c r="AE31">
        <v>44.64</v>
      </c>
      <c r="AH31">
        <v>24.103</v>
      </c>
      <c r="AI31">
        <v>1517</v>
      </c>
      <c r="AJ31">
        <v>0.138</v>
      </c>
      <c r="AK31">
        <v>0.646</v>
      </c>
      <c r="AL31">
        <v>73</v>
      </c>
      <c r="AM31">
        <v>28.78</v>
      </c>
      <c r="AN31">
        <v>44.19</v>
      </c>
      <c r="AP31">
        <v>2.404</v>
      </c>
      <c r="AQ31">
        <v>4395</v>
      </c>
      <c r="AR31">
        <v>34.61</v>
      </c>
      <c r="AS31">
        <v>56.08</v>
      </c>
      <c r="AT31">
        <v>63</v>
      </c>
      <c r="AU31">
        <v>28.79</v>
      </c>
      <c r="AV31">
        <v>79.18</v>
      </c>
    </row>
    <row r="32" spans="1:48" ht="12.75">
      <c r="A32">
        <v>25.074</v>
      </c>
      <c r="B32">
        <v>5745</v>
      </c>
      <c r="C32">
        <v>39.78</v>
      </c>
      <c r="D32">
        <v>49.31</v>
      </c>
      <c r="E32">
        <v>67</v>
      </c>
      <c r="F32">
        <v>28.78</v>
      </c>
      <c r="G32">
        <v>66.54</v>
      </c>
      <c r="I32">
        <v>25.141</v>
      </c>
      <c r="J32">
        <v>4881</v>
      </c>
      <c r="K32">
        <v>16.17</v>
      </c>
      <c r="L32">
        <v>23.59</v>
      </c>
      <c r="M32">
        <v>70</v>
      </c>
      <c r="N32">
        <v>28.78</v>
      </c>
      <c r="O32">
        <v>45.91</v>
      </c>
      <c r="Q32">
        <v>25.134</v>
      </c>
      <c r="R32">
        <v>4335</v>
      </c>
      <c r="S32">
        <v>13.17</v>
      </c>
      <c r="T32">
        <v>21.63</v>
      </c>
      <c r="U32">
        <v>72</v>
      </c>
      <c r="V32">
        <v>28.78</v>
      </c>
      <c r="W32">
        <v>44.49</v>
      </c>
      <c r="Y32">
        <v>25.148</v>
      </c>
      <c r="Z32">
        <v>3743</v>
      </c>
      <c r="AA32">
        <v>5.753</v>
      </c>
      <c r="AB32">
        <v>10.94</v>
      </c>
      <c r="AC32">
        <v>72</v>
      </c>
      <c r="AD32">
        <v>28.78</v>
      </c>
      <c r="AE32">
        <v>44.6</v>
      </c>
      <c r="AH32">
        <v>25.103</v>
      </c>
      <c r="AI32">
        <v>1554</v>
      </c>
      <c r="AJ32">
        <v>0.153</v>
      </c>
      <c r="AK32">
        <v>0.703</v>
      </c>
      <c r="AL32">
        <v>73</v>
      </c>
      <c r="AM32">
        <v>28.78</v>
      </c>
      <c r="AN32">
        <v>44.11</v>
      </c>
      <c r="AP32">
        <v>2.504</v>
      </c>
      <c r="AQ32">
        <v>4420</v>
      </c>
      <c r="AR32">
        <v>34.86</v>
      </c>
      <c r="AS32">
        <v>56.17</v>
      </c>
      <c r="AT32">
        <v>63</v>
      </c>
      <c r="AU32">
        <v>28.79</v>
      </c>
      <c r="AV32">
        <v>79.18</v>
      </c>
    </row>
    <row r="33" spans="1:48" ht="12.75">
      <c r="A33">
        <v>26.077</v>
      </c>
      <c r="B33">
        <v>5749</v>
      </c>
      <c r="C33">
        <v>39.24</v>
      </c>
      <c r="D33">
        <v>48.6</v>
      </c>
      <c r="E33">
        <v>67</v>
      </c>
      <c r="F33">
        <v>28.78</v>
      </c>
      <c r="G33">
        <v>66.36</v>
      </c>
      <c r="I33">
        <v>26.142</v>
      </c>
      <c r="J33">
        <v>4912</v>
      </c>
      <c r="K33">
        <v>16.37</v>
      </c>
      <c r="L33">
        <v>23.73</v>
      </c>
      <c r="M33">
        <v>70</v>
      </c>
      <c r="N33">
        <v>28.78</v>
      </c>
      <c r="O33">
        <v>45.86</v>
      </c>
      <c r="Q33">
        <v>26.135</v>
      </c>
      <c r="R33">
        <v>4329</v>
      </c>
      <c r="S33">
        <v>12.95</v>
      </c>
      <c r="T33">
        <v>21.3</v>
      </c>
      <c r="U33">
        <v>72</v>
      </c>
      <c r="V33">
        <v>28.78</v>
      </c>
      <c r="W33">
        <v>44.57</v>
      </c>
      <c r="Y33">
        <v>26.148</v>
      </c>
      <c r="Z33">
        <v>3758</v>
      </c>
      <c r="AA33">
        <v>5.699</v>
      </c>
      <c r="AB33">
        <v>10.8</v>
      </c>
      <c r="AC33">
        <v>72</v>
      </c>
      <c r="AD33">
        <v>28.78</v>
      </c>
      <c r="AE33">
        <v>44.55</v>
      </c>
      <c r="AH33">
        <v>26.103</v>
      </c>
      <c r="AI33">
        <v>1484</v>
      </c>
      <c r="AJ33">
        <v>0.134</v>
      </c>
      <c r="AK33">
        <v>0.643</v>
      </c>
      <c r="AL33">
        <v>73</v>
      </c>
      <c r="AM33">
        <v>28.78</v>
      </c>
      <c r="AN33">
        <v>43.97</v>
      </c>
      <c r="AP33">
        <v>2.604</v>
      </c>
      <c r="AQ33">
        <v>4438</v>
      </c>
      <c r="AR33">
        <v>35.08</v>
      </c>
      <c r="AS33">
        <v>56.28</v>
      </c>
      <c r="AT33">
        <v>63</v>
      </c>
      <c r="AU33">
        <v>28.79</v>
      </c>
      <c r="AV33">
        <v>79.18</v>
      </c>
    </row>
    <row r="34" spans="1:48" ht="12.75">
      <c r="A34">
        <v>27.078</v>
      </c>
      <c r="B34">
        <v>5757</v>
      </c>
      <c r="C34">
        <v>39.5</v>
      </c>
      <c r="D34">
        <v>48.86</v>
      </c>
      <c r="E34">
        <v>67</v>
      </c>
      <c r="F34">
        <v>28.78</v>
      </c>
      <c r="G34">
        <v>66.08</v>
      </c>
      <c r="I34">
        <v>27.142</v>
      </c>
      <c r="J34">
        <v>4909</v>
      </c>
      <c r="K34">
        <v>16.19</v>
      </c>
      <c r="L34">
        <v>23.48</v>
      </c>
      <c r="M34">
        <v>70</v>
      </c>
      <c r="N34">
        <v>28.78</v>
      </c>
      <c r="O34">
        <v>45.81</v>
      </c>
      <c r="Q34">
        <v>27.136</v>
      </c>
      <c r="R34">
        <v>4370</v>
      </c>
      <c r="S34">
        <v>13.24</v>
      </c>
      <c r="T34">
        <v>21.57</v>
      </c>
      <c r="U34">
        <v>72</v>
      </c>
      <c r="V34">
        <v>28.78</v>
      </c>
      <c r="W34">
        <v>44.8</v>
      </c>
      <c r="Y34">
        <v>27.15</v>
      </c>
      <c r="Z34">
        <v>3745</v>
      </c>
      <c r="AA34">
        <v>5.628</v>
      </c>
      <c r="AB34">
        <v>10.7</v>
      </c>
      <c r="AC34">
        <v>72</v>
      </c>
      <c r="AD34">
        <v>28.78</v>
      </c>
      <c r="AE34">
        <v>44.58</v>
      </c>
      <c r="AH34">
        <v>27.104</v>
      </c>
      <c r="AI34">
        <v>1547</v>
      </c>
      <c r="AJ34">
        <v>0.174</v>
      </c>
      <c r="AK34">
        <v>0.798</v>
      </c>
      <c r="AL34">
        <v>73</v>
      </c>
      <c r="AM34">
        <v>28.78</v>
      </c>
      <c r="AN34">
        <v>43.88</v>
      </c>
      <c r="AP34">
        <v>3.089</v>
      </c>
      <c r="AQ34">
        <v>4516</v>
      </c>
      <c r="AR34">
        <v>35.46</v>
      </c>
      <c r="AS34">
        <v>55.92</v>
      </c>
      <c r="AT34">
        <v>63</v>
      </c>
      <c r="AU34">
        <v>28.79</v>
      </c>
      <c r="AV34">
        <v>79.14</v>
      </c>
    </row>
    <row r="35" spans="1:48" ht="12.75">
      <c r="A35">
        <v>28.078</v>
      </c>
      <c r="B35">
        <v>5754</v>
      </c>
      <c r="C35">
        <v>39.67</v>
      </c>
      <c r="D35">
        <v>49.1</v>
      </c>
      <c r="E35">
        <v>67</v>
      </c>
      <c r="F35">
        <v>28.78</v>
      </c>
      <c r="G35">
        <v>65.7</v>
      </c>
      <c r="I35">
        <v>28.142</v>
      </c>
      <c r="J35">
        <v>4897</v>
      </c>
      <c r="K35">
        <v>16.33</v>
      </c>
      <c r="L35">
        <v>23.74</v>
      </c>
      <c r="M35">
        <v>70</v>
      </c>
      <c r="N35">
        <v>28.78</v>
      </c>
      <c r="O35">
        <v>45.71</v>
      </c>
      <c r="Q35">
        <v>28.138</v>
      </c>
      <c r="R35">
        <v>4324</v>
      </c>
      <c r="S35">
        <v>12.93</v>
      </c>
      <c r="T35">
        <v>21.29</v>
      </c>
      <c r="U35">
        <v>72</v>
      </c>
      <c r="V35">
        <v>28.78</v>
      </c>
      <c r="W35">
        <v>44.81</v>
      </c>
      <c r="Y35">
        <v>28.152</v>
      </c>
      <c r="Z35">
        <v>3773</v>
      </c>
      <c r="AA35">
        <v>5.844</v>
      </c>
      <c r="AB35">
        <v>11.03</v>
      </c>
      <c r="AC35">
        <v>72</v>
      </c>
      <c r="AD35">
        <v>28.78</v>
      </c>
      <c r="AE35">
        <v>44.43</v>
      </c>
      <c r="AH35">
        <v>28.105</v>
      </c>
      <c r="AI35">
        <v>1594</v>
      </c>
      <c r="AJ35">
        <v>0.236</v>
      </c>
      <c r="AK35">
        <v>1.053</v>
      </c>
      <c r="AL35">
        <v>73</v>
      </c>
      <c r="AM35">
        <v>28.78</v>
      </c>
      <c r="AN35">
        <v>43.95</v>
      </c>
      <c r="AP35">
        <v>3.189</v>
      </c>
      <c r="AQ35">
        <v>4527</v>
      </c>
      <c r="AR35">
        <v>35.52</v>
      </c>
      <c r="AS35">
        <v>55.87</v>
      </c>
      <c r="AT35">
        <v>63</v>
      </c>
      <c r="AU35">
        <v>28.79</v>
      </c>
      <c r="AV35">
        <v>79.13</v>
      </c>
    </row>
    <row r="36" spans="1:48" ht="12.75">
      <c r="A36">
        <v>29.078</v>
      </c>
      <c r="B36">
        <v>5750</v>
      </c>
      <c r="C36">
        <v>39.4</v>
      </c>
      <c r="D36">
        <v>48.79</v>
      </c>
      <c r="E36">
        <v>67</v>
      </c>
      <c r="F36">
        <v>28.78</v>
      </c>
      <c r="G36">
        <v>65.45</v>
      </c>
      <c r="I36">
        <v>29.144</v>
      </c>
      <c r="J36">
        <v>4900</v>
      </c>
      <c r="K36">
        <v>16.31</v>
      </c>
      <c r="L36">
        <v>23.71</v>
      </c>
      <c r="M36">
        <v>70</v>
      </c>
      <c r="N36">
        <v>28.78</v>
      </c>
      <c r="O36">
        <v>45.71</v>
      </c>
      <c r="Q36">
        <v>29.139</v>
      </c>
      <c r="R36">
        <v>4318</v>
      </c>
      <c r="S36">
        <v>12.45</v>
      </c>
      <c r="T36">
        <v>20.53</v>
      </c>
      <c r="U36">
        <v>72</v>
      </c>
      <c r="V36">
        <v>28.78</v>
      </c>
      <c r="W36">
        <v>44.72</v>
      </c>
      <c r="Y36">
        <v>29.153</v>
      </c>
      <c r="Z36">
        <v>3738</v>
      </c>
      <c r="AA36">
        <v>5.71</v>
      </c>
      <c r="AB36">
        <v>10.87</v>
      </c>
      <c r="AC36">
        <v>72</v>
      </c>
      <c r="AD36">
        <v>28.78</v>
      </c>
      <c r="AE36">
        <v>44.34</v>
      </c>
      <c r="AH36">
        <v>29.106</v>
      </c>
      <c r="AI36">
        <v>1471</v>
      </c>
      <c r="AJ36">
        <v>0.162</v>
      </c>
      <c r="AK36">
        <v>0.781</v>
      </c>
      <c r="AL36">
        <v>73</v>
      </c>
      <c r="AM36">
        <v>28.78</v>
      </c>
      <c r="AN36">
        <v>43.97</v>
      </c>
      <c r="AP36">
        <v>3.289</v>
      </c>
      <c r="AQ36">
        <v>4540</v>
      </c>
      <c r="AR36">
        <v>35.55</v>
      </c>
      <c r="AS36">
        <v>55.76</v>
      </c>
      <c r="AT36">
        <v>63</v>
      </c>
      <c r="AU36">
        <v>28.79</v>
      </c>
      <c r="AV36">
        <v>79.13</v>
      </c>
    </row>
    <row r="37" spans="1:48" ht="12.75">
      <c r="A37">
        <v>30.079</v>
      </c>
      <c r="B37">
        <v>5750</v>
      </c>
      <c r="C37">
        <v>39.54</v>
      </c>
      <c r="D37">
        <v>48.97</v>
      </c>
      <c r="E37">
        <v>67</v>
      </c>
      <c r="F37">
        <v>28.78</v>
      </c>
      <c r="G37">
        <v>65.32</v>
      </c>
      <c r="I37">
        <v>30.145</v>
      </c>
      <c r="J37">
        <v>4891</v>
      </c>
      <c r="K37">
        <v>16.4</v>
      </c>
      <c r="L37">
        <v>23.87</v>
      </c>
      <c r="M37">
        <v>70</v>
      </c>
      <c r="N37">
        <v>28.78</v>
      </c>
      <c r="O37">
        <v>45.64</v>
      </c>
      <c r="Q37">
        <v>30.14</v>
      </c>
      <c r="R37">
        <v>4225</v>
      </c>
      <c r="S37">
        <v>10.19</v>
      </c>
      <c r="T37">
        <v>17.18</v>
      </c>
      <c r="U37">
        <v>72</v>
      </c>
      <c r="V37">
        <v>28.78</v>
      </c>
      <c r="W37">
        <v>44.73</v>
      </c>
      <c r="Y37">
        <v>30.154</v>
      </c>
      <c r="Z37">
        <v>3768</v>
      </c>
      <c r="AA37">
        <v>5.852</v>
      </c>
      <c r="AB37">
        <v>11.06</v>
      </c>
      <c r="AC37">
        <v>72</v>
      </c>
      <c r="AD37">
        <v>28.78</v>
      </c>
      <c r="AE37">
        <v>44.34</v>
      </c>
      <c r="AH37">
        <v>30.106</v>
      </c>
      <c r="AI37">
        <v>1518</v>
      </c>
      <c r="AJ37">
        <v>0.14</v>
      </c>
      <c r="AK37">
        <v>0.655</v>
      </c>
      <c r="AL37">
        <v>73</v>
      </c>
      <c r="AM37">
        <v>28.78</v>
      </c>
      <c r="AN37">
        <v>43.94</v>
      </c>
      <c r="AP37">
        <v>3.389</v>
      </c>
      <c r="AQ37">
        <v>4557</v>
      </c>
      <c r="AR37">
        <v>35.54</v>
      </c>
      <c r="AS37">
        <v>55.54</v>
      </c>
      <c r="AT37">
        <v>63</v>
      </c>
      <c r="AU37">
        <v>28.79</v>
      </c>
      <c r="AV37">
        <v>79.13</v>
      </c>
    </row>
    <row r="38" spans="1:48" ht="12.75">
      <c r="A38">
        <v>31.079</v>
      </c>
      <c r="B38">
        <v>5756</v>
      </c>
      <c r="C38">
        <v>39.71</v>
      </c>
      <c r="D38">
        <v>49.13</v>
      </c>
      <c r="E38">
        <v>67</v>
      </c>
      <c r="F38">
        <v>28.78</v>
      </c>
      <c r="G38">
        <v>65.19</v>
      </c>
      <c r="I38">
        <v>31.146</v>
      </c>
      <c r="J38">
        <v>4889</v>
      </c>
      <c r="K38">
        <v>16.11</v>
      </c>
      <c r="L38">
        <v>23.46</v>
      </c>
      <c r="M38">
        <v>70</v>
      </c>
      <c r="N38">
        <v>28.78</v>
      </c>
      <c r="O38">
        <v>45.65</v>
      </c>
      <c r="Q38">
        <v>31.142</v>
      </c>
      <c r="R38">
        <v>4385</v>
      </c>
      <c r="S38">
        <v>9.231</v>
      </c>
      <c r="T38">
        <v>14.99</v>
      </c>
      <c r="U38">
        <v>72</v>
      </c>
      <c r="V38">
        <v>28.78</v>
      </c>
      <c r="W38">
        <v>44.7</v>
      </c>
      <c r="Y38">
        <v>31.154</v>
      </c>
      <c r="Z38">
        <v>3728</v>
      </c>
      <c r="AA38">
        <v>5.716</v>
      </c>
      <c r="AB38">
        <v>10.92</v>
      </c>
      <c r="AC38">
        <v>72</v>
      </c>
      <c r="AD38">
        <v>28.78</v>
      </c>
      <c r="AE38">
        <v>44.41</v>
      </c>
      <c r="AH38">
        <v>31.106</v>
      </c>
      <c r="AI38">
        <v>1542</v>
      </c>
      <c r="AJ38">
        <v>0.142</v>
      </c>
      <c r="AK38">
        <v>0.656</v>
      </c>
      <c r="AL38">
        <v>73</v>
      </c>
      <c r="AM38">
        <v>28.78</v>
      </c>
      <c r="AN38">
        <v>43.8</v>
      </c>
      <c r="AP38">
        <v>3.489</v>
      </c>
      <c r="AQ38">
        <v>4582</v>
      </c>
      <c r="AR38">
        <v>35.55</v>
      </c>
      <c r="AS38">
        <v>55.25</v>
      </c>
      <c r="AT38">
        <v>63</v>
      </c>
      <c r="AU38">
        <v>28.79</v>
      </c>
      <c r="AV38">
        <v>79.12</v>
      </c>
    </row>
    <row r="39" spans="1:48" ht="12.75">
      <c r="A39">
        <v>32.08</v>
      </c>
      <c r="B39">
        <v>5742</v>
      </c>
      <c r="C39">
        <v>39.44</v>
      </c>
      <c r="D39">
        <v>48.91</v>
      </c>
      <c r="E39">
        <v>67</v>
      </c>
      <c r="F39">
        <v>28.78</v>
      </c>
      <c r="G39">
        <v>65.12</v>
      </c>
      <c r="I39">
        <v>32.146</v>
      </c>
      <c r="J39">
        <v>4900</v>
      </c>
      <c r="K39">
        <v>16.43</v>
      </c>
      <c r="L39">
        <v>23.87</v>
      </c>
      <c r="M39">
        <v>70</v>
      </c>
      <c r="N39">
        <v>28.78</v>
      </c>
      <c r="O39">
        <v>45.58</v>
      </c>
      <c r="Q39">
        <v>32.143</v>
      </c>
      <c r="R39">
        <v>4411</v>
      </c>
      <c r="S39">
        <v>9.487</v>
      </c>
      <c r="T39">
        <v>15.31</v>
      </c>
      <c r="U39">
        <v>72</v>
      </c>
      <c r="V39">
        <v>28.78</v>
      </c>
      <c r="W39">
        <v>44.66</v>
      </c>
      <c r="Y39">
        <v>32.156</v>
      </c>
      <c r="Z39">
        <v>3673</v>
      </c>
      <c r="AA39">
        <v>5.124</v>
      </c>
      <c r="AB39">
        <v>9.935</v>
      </c>
      <c r="AC39">
        <v>72</v>
      </c>
      <c r="AD39">
        <v>28.78</v>
      </c>
      <c r="AE39">
        <v>44.46</v>
      </c>
      <c r="AH39">
        <v>32.106</v>
      </c>
      <c r="AI39">
        <v>1479</v>
      </c>
      <c r="AJ39">
        <v>0.138</v>
      </c>
      <c r="AK39">
        <v>0.662</v>
      </c>
      <c r="AL39">
        <v>73</v>
      </c>
      <c r="AM39">
        <v>28.78</v>
      </c>
      <c r="AN39">
        <v>43.79</v>
      </c>
      <c r="AP39">
        <v>3.589</v>
      </c>
      <c r="AQ39">
        <v>4613</v>
      </c>
      <c r="AR39">
        <v>35.64</v>
      </c>
      <c r="AS39">
        <v>55.01</v>
      </c>
      <c r="AT39">
        <v>63</v>
      </c>
      <c r="AU39">
        <v>28.79</v>
      </c>
      <c r="AV39">
        <v>79.12</v>
      </c>
    </row>
    <row r="40" spans="1:48" ht="12.75">
      <c r="A40">
        <v>33.081</v>
      </c>
      <c r="B40">
        <v>5753</v>
      </c>
      <c r="C40">
        <v>39.52</v>
      </c>
      <c r="D40">
        <v>48.92</v>
      </c>
      <c r="E40">
        <v>67</v>
      </c>
      <c r="F40">
        <v>28.78</v>
      </c>
      <c r="G40">
        <v>65.05</v>
      </c>
      <c r="I40">
        <v>33.146</v>
      </c>
      <c r="J40">
        <v>4909</v>
      </c>
      <c r="K40">
        <v>16.03</v>
      </c>
      <c r="L40">
        <v>23.26</v>
      </c>
      <c r="M40">
        <v>70</v>
      </c>
      <c r="N40">
        <v>28.78</v>
      </c>
      <c r="O40">
        <v>45.5</v>
      </c>
      <c r="Q40">
        <v>33.143</v>
      </c>
      <c r="R40">
        <v>4380</v>
      </c>
      <c r="S40">
        <v>9.685</v>
      </c>
      <c r="T40">
        <v>15.75</v>
      </c>
      <c r="U40">
        <v>72</v>
      </c>
      <c r="V40">
        <v>28.78</v>
      </c>
      <c r="W40">
        <v>44.6</v>
      </c>
      <c r="Y40">
        <v>33.158</v>
      </c>
      <c r="Z40">
        <v>3661</v>
      </c>
      <c r="AA40">
        <v>4.555</v>
      </c>
      <c r="AB40">
        <v>8.86</v>
      </c>
      <c r="AC40">
        <v>72</v>
      </c>
      <c r="AD40">
        <v>28.78</v>
      </c>
      <c r="AE40">
        <v>44.5</v>
      </c>
      <c r="AH40">
        <v>33.106</v>
      </c>
      <c r="AI40">
        <v>1563</v>
      </c>
      <c r="AJ40">
        <v>0.164</v>
      </c>
      <c r="AK40">
        <v>0.744</v>
      </c>
      <c r="AL40">
        <v>73</v>
      </c>
      <c r="AM40">
        <v>28.78</v>
      </c>
      <c r="AN40">
        <v>43.79</v>
      </c>
      <c r="AP40">
        <v>3.689</v>
      </c>
      <c r="AQ40">
        <v>4647</v>
      </c>
      <c r="AR40">
        <v>35.8</v>
      </c>
      <c r="AS40">
        <v>54.86</v>
      </c>
      <c r="AT40">
        <v>63</v>
      </c>
      <c r="AU40">
        <v>28.79</v>
      </c>
      <c r="AV40">
        <v>79.11</v>
      </c>
    </row>
    <row r="41" spans="1:48" ht="12.75">
      <c r="A41">
        <v>34.083</v>
      </c>
      <c r="B41">
        <v>5756</v>
      </c>
      <c r="C41">
        <v>39.7</v>
      </c>
      <c r="D41">
        <v>49.11</v>
      </c>
      <c r="E41">
        <v>67</v>
      </c>
      <c r="F41">
        <v>28.78</v>
      </c>
      <c r="G41">
        <v>64.94</v>
      </c>
      <c r="I41">
        <v>34.146</v>
      </c>
      <c r="J41">
        <v>4898</v>
      </c>
      <c r="K41">
        <v>15.96</v>
      </c>
      <c r="L41">
        <v>23.19</v>
      </c>
      <c r="M41">
        <v>70</v>
      </c>
      <c r="N41">
        <v>28.78</v>
      </c>
      <c r="O41">
        <v>45.52</v>
      </c>
      <c r="Q41">
        <v>34.144</v>
      </c>
      <c r="R41">
        <v>4335</v>
      </c>
      <c r="S41">
        <v>9.627</v>
      </c>
      <c r="T41">
        <v>15.81</v>
      </c>
      <c r="U41">
        <v>72</v>
      </c>
      <c r="V41">
        <v>28.78</v>
      </c>
      <c r="W41">
        <v>44.63</v>
      </c>
      <c r="Y41">
        <v>34.158</v>
      </c>
      <c r="Z41">
        <v>3683</v>
      </c>
      <c r="AA41">
        <v>4.184</v>
      </c>
      <c r="AB41">
        <v>8.089</v>
      </c>
      <c r="AC41">
        <v>72</v>
      </c>
      <c r="AD41">
        <v>28.78</v>
      </c>
      <c r="AE41">
        <v>44.53</v>
      </c>
      <c r="AH41">
        <v>34.107</v>
      </c>
      <c r="AI41">
        <v>1553</v>
      </c>
      <c r="AJ41">
        <v>0.177</v>
      </c>
      <c r="AK41">
        <v>0.81</v>
      </c>
      <c r="AL41">
        <v>73</v>
      </c>
      <c r="AM41">
        <v>28.78</v>
      </c>
      <c r="AN41">
        <v>43.71</v>
      </c>
      <c r="AP41">
        <v>3.789</v>
      </c>
      <c r="AQ41">
        <v>4682</v>
      </c>
      <c r="AR41">
        <v>36.03</v>
      </c>
      <c r="AS41">
        <v>54.8</v>
      </c>
      <c r="AT41">
        <v>63</v>
      </c>
      <c r="AU41">
        <v>28.79</v>
      </c>
      <c r="AV41">
        <v>79.1</v>
      </c>
    </row>
    <row r="42" spans="1:48" ht="12.75">
      <c r="A42">
        <v>35.085</v>
      </c>
      <c r="B42">
        <v>5742</v>
      </c>
      <c r="C42">
        <v>39.53</v>
      </c>
      <c r="D42">
        <v>49.03</v>
      </c>
      <c r="E42">
        <v>67</v>
      </c>
      <c r="F42">
        <v>28.78</v>
      </c>
      <c r="G42">
        <v>64.93</v>
      </c>
      <c r="I42">
        <v>35.147</v>
      </c>
      <c r="J42">
        <v>4949</v>
      </c>
      <c r="K42">
        <v>16.57</v>
      </c>
      <c r="L42">
        <v>23.85</v>
      </c>
      <c r="M42">
        <v>70</v>
      </c>
      <c r="N42">
        <v>28.78</v>
      </c>
      <c r="O42">
        <v>45.56</v>
      </c>
      <c r="Q42">
        <v>35.15</v>
      </c>
      <c r="R42">
        <v>4355</v>
      </c>
      <c r="S42">
        <v>9.76</v>
      </c>
      <c r="T42">
        <v>15.96</v>
      </c>
      <c r="U42">
        <v>72</v>
      </c>
      <c r="V42">
        <v>28.78</v>
      </c>
      <c r="W42">
        <v>44.69</v>
      </c>
      <c r="Y42">
        <v>35.159</v>
      </c>
      <c r="Z42">
        <v>3730</v>
      </c>
      <c r="AA42">
        <v>4.063</v>
      </c>
      <c r="AB42">
        <v>7.757</v>
      </c>
      <c r="AC42">
        <v>72</v>
      </c>
      <c r="AD42">
        <v>28.78</v>
      </c>
      <c r="AE42">
        <v>44.5</v>
      </c>
      <c r="AH42">
        <v>35.107</v>
      </c>
      <c r="AI42">
        <v>1486</v>
      </c>
      <c r="AJ42">
        <v>0.183</v>
      </c>
      <c r="AK42">
        <v>0.875</v>
      </c>
      <c r="AL42">
        <v>72.99</v>
      </c>
      <c r="AM42">
        <v>28.78</v>
      </c>
      <c r="AN42">
        <v>43.68</v>
      </c>
      <c r="AP42">
        <v>3.889</v>
      </c>
      <c r="AQ42">
        <v>4714</v>
      </c>
      <c r="AR42">
        <v>36.28</v>
      </c>
      <c r="AS42">
        <v>54.8</v>
      </c>
      <c r="AT42">
        <v>63</v>
      </c>
      <c r="AU42">
        <v>28.79</v>
      </c>
      <c r="AV42">
        <v>79.09</v>
      </c>
    </row>
    <row r="43" spans="1:48" ht="12.75">
      <c r="A43">
        <v>36.086</v>
      </c>
      <c r="B43">
        <v>5759</v>
      </c>
      <c r="C43">
        <v>39.7</v>
      </c>
      <c r="D43">
        <v>49.09</v>
      </c>
      <c r="E43">
        <v>67</v>
      </c>
      <c r="F43">
        <v>28.78</v>
      </c>
      <c r="G43">
        <v>64.85</v>
      </c>
      <c r="I43">
        <v>36.152</v>
      </c>
      <c r="J43">
        <v>4881</v>
      </c>
      <c r="K43">
        <v>16.44</v>
      </c>
      <c r="L43">
        <v>23.98</v>
      </c>
      <c r="M43">
        <v>70</v>
      </c>
      <c r="N43">
        <v>28.78</v>
      </c>
      <c r="O43">
        <v>45.58</v>
      </c>
      <c r="Q43">
        <v>36.15</v>
      </c>
      <c r="R43">
        <v>4338</v>
      </c>
      <c r="S43">
        <v>9.43</v>
      </c>
      <c r="T43">
        <v>15.48</v>
      </c>
      <c r="U43">
        <v>72</v>
      </c>
      <c r="V43">
        <v>28.78</v>
      </c>
      <c r="W43">
        <v>44.68</v>
      </c>
      <c r="Y43">
        <v>36.162</v>
      </c>
      <c r="Z43">
        <v>3751</v>
      </c>
      <c r="AA43">
        <v>4.087</v>
      </c>
      <c r="AB43">
        <v>7.759</v>
      </c>
      <c r="AC43">
        <v>72</v>
      </c>
      <c r="AD43">
        <v>28.78</v>
      </c>
      <c r="AE43">
        <v>44.51</v>
      </c>
      <c r="AH43">
        <v>36.153</v>
      </c>
      <c r="AI43">
        <v>1506</v>
      </c>
      <c r="AJ43">
        <v>0.242</v>
      </c>
      <c r="AK43">
        <v>1.143</v>
      </c>
      <c r="AL43">
        <v>72.06</v>
      </c>
      <c r="AM43">
        <v>28.78</v>
      </c>
      <c r="AN43">
        <v>43.53</v>
      </c>
      <c r="AP43">
        <v>3.989</v>
      </c>
      <c r="AQ43">
        <v>4744</v>
      </c>
      <c r="AR43">
        <v>36.48</v>
      </c>
      <c r="AS43">
        <v>54.75</v>
      </c>
      <c r="AT43">
        <v>63</v>
      </c>
      <c r="AU43">
        <v>28.79</v>
      </c>
      <c r="AV43">
        <v>79.1</v>
      </c>
    </row>
    <row r="44" spans="1:48" ht="12.75">
      <c r="A44">
        <v>37.088</v>
      </c>
      <c r="B44">
        <v>5752</v>
      </c>
      <c r="C44">
        <v>39.63</v>
      </c>
      <c r="D44">
        <v>49.07</v>
      </c>
      <c r="E44">
        <v>67</v>
      </c>
      <c r="F44">
        <v>28.78</v>
      </c>
      <c r="G44">
        <v>64.76</v>
      </c>
      <c r="I44">
        <v>37.154</v>
      </c>
      <c r="J44">
        <v>4896</v>
      </c>
      <c r="K44">
        <v>16.28</v>
      </c>
      <c r="L44">
        <v>23.68</v>
      </c>
      <c r="M44">
        <v>70</v>
      </c>
      <c r="N44">
        <v>28.78</v>
      </c>
      <c r="O44">
        <v>45.53</v>
      </c>
      <c r="Q44">
        <v>37.152</v>
      </c>
      <c r="R44">
        <v>4355</v>
      </c>
      <c r="S44">
        <v>9.496</v>
      </c>
      <c r="T44">
        <v>15.53</v>
      </c>
      <c r="U44">
        <v>72</v>
      </c>
      <c r="V44">
        <v>28.78</v>
      </c>
      <c r="W44">
        <v>44.6</v>
      </c>
      <c r="Y44">
        <v>37.163</v>
      </c>
      <c r="Z44">
        <v>3731</v>
      </c>
      <c r="AA44">
        <v>4.026</v>
      </c>
      <c r="AB44">
        <v>7.684</v>
      </c>
      <c r="AC44">
        <v>72</v>
      </c>
      <c r="AD44">
        <v>28.78</v>
      </c>
      <c r="AE44">
        <v>44.47</v>
      </c>
      <c r="AH44">
        <v>37.153</v>
      </c>
      <c r="AI44">
        <v>1491</v>
      </c>
      <c r="AJ44">
        <v>0.182</v>
      </c>
      <c r="AK44">
        <v>0.869</v>
      </c>
      <c r="AL44">
        <v>72</v>
      </c>
      <c r="AM44">
        <v>28.78</v>
      </c>
      <c r="AN44">
        <v>43.49</v>
      </c>
      <c r="AP44">
        <v>4.089</v>
      </c>
      <c r="AQ44">
        <v>4772</v>
      </c>
      <c r="AR44">
        <v>36.62</v>
      </c>
      <c r="AS44">
        <v>54.65</v>
      </c>
      <c r="AT44">
        <v>63</v>
      </c>
      <c r="AU44">
        <v>28.79</v>
      </c>
      <c r="AV44">
        <v>79.12</v>
      </c>
    </row>
    <row r="45" spans="1:48" ht="12.75">
      <c r="A45">
        <v>38.089</v>
      </c>
      <c r="B45">
        <v>5742</v>
      </c>
      <c r="C45">
        <v>39.63</v>
      </c>
      <c r="D45">
        <v>49.14</v>
      </c>
      <c r="E45">
        <v>67</v>
      </c>
      <c r="F45">
        <v>28.78</v>
      </c>
      <c r="G45">
        <v>64.76</v>
      </c>
      <c r="I45">
        <v>38.156</v>
      </c>
      <c r="J45">
        <v>4900</v>
      </c>
      <c r="K45">
        <v>16.6</v>
      </c>
      <c r="L45">
        <v>24.13</v>
      </c>
      <c r="M45">
        <v>70</v>
      </c>
      <c r="N45">
        <v>28.78</v>
      </c>
      <c r="O45">
        <v>45.63</v>
      </c>
      <c r="Q45">
        <v>38.154</v>
      </c>
      <c r="R45">
        <v>4332</v>
      </c>
      <c r="S45">
        <v>9.535</v>
      </c>
      <c r="T45">
        <v>15.67</v>
      </c>
      <c r="U45">
        <v>72</v>
      </c>
      <c r="V45">
        <v>28.78</v>
      </c>
      <c r="W45">
        <v>44.55</v>
      </c>
      <c r="Y45">
        <v>38.163</v>
      </c>
      <c r="Z45">
        <v>3762</v>
      </c>
      <c r="AA45">
        <v>4.036</v>
      </c>
      <c r="AB45">
        <v>7.638</v>
      </c>
      <c r="AC45">
        <v>72</v>
      </c>
      <c r="AD45">
        <v>28.78</v>
      </c>
      <c r="AE45">
        <v>44.37</v>
      </c>
      <c r="AH45">
        <v>38.154</v>
      </c>
      <c r="AI45">
        <v>1567</v>
      </c>
      <c r="AJ45">
        <v>0.161</v>
      </c>
      <c r="AK45">
        <v>0.731</v>
      </c>
      <c r="AL45">
        <v>72</v>
      </c>
      <c r="AM45">
        <v>28.78</v>
      </c>
      <c r="AN45">
        <v>43.42</v>
      </c>
      <c r="AP45">
        <v>4.189</v>
      </c>
      <c r="AQ45">
        <v>4800</v>
      </c>
      <c r="AR45">
        <v>36.74</v>
      </c>
      <c r="AS45">
        <v>54.5</v>
      </c>
      <c r="AT45">
        <v>63</v>
      </c>
      <c r="AU45">
        <v>28.79</v>
      </c>
      <c r="AV45">
        <v>79.15</v>
      </c>
    </row>
    <row r="46" spans="1:48" ht="12.75">
      <c r="A46">
        <v>39.091</v>
      </c>
      <c r="B46">
        <v>5756</v>
      </c>
      <c r="C46">
        <v>39.73</v>
      </c>
      <c r="D46">
        <v>49.16</v>
      </c>
      <c r="E46">
        <v>67</v>
      </c>
      <c r="F46">
        <v>28.78</v>
      </c>
      <c r="G46">
        <v>64.76</v>
      </c>
      <c r="I46">
        <v>39.156</v>
      </c>
      <c r="J46">
        <v>4881</v>
      </c>
      <c r="K46">
        <v>16.31</v>
      </c>
      <c r="L46">
        <v>23.79</v>
      </c>
      <c r="M46">
        <v>70</v>
      </c>
      <c r="N46">
        <v>28.78</v>
      </c>
      <c r="O46">
        <v>45.69</v>
      </c>
      <c r="Q46">
        <v>39.155</v>
      </c>
      <c r="R46">
        <v>4339</v>
      </c>
      <c r="S46">
        <v>9.472</v>
      </c>
      <c r="T46">
        <v>15.54</v>
      </c>
      <c r="U46">
        <v>72</v>
      </c>
      <c r="V46">
        <v>28.78</v>
      </c>
      <c r="W46">
        <v>44.56</v>
      </c>
      <c r="Y46">
        <v>39.164</v>
      </c>
      <c r="Z46">
        <v>3822</v>
      </c>
      <c r="AA46">
        <v>4.561</v>
      </c>
      <c r="AB46">
        <v>8.495</v>
      </c>
      <c r="AC46">
        <v>72</v>
      </c>
      <c r="AD46">
        <v>28.78</v>
      </c>
      <c r="AE46">
        <v>44.37</v>
      </c>
      <c r="AH46">
        <v>39.154</v>
      </c>
      <c r="AI46">
        <v>1519</v>
      </c>
      <c r="AJ46">
        <v>0.17</v>
      </c>
      <c r="AK46">
        <v>0.799</v>
      </c>
      <c r="AL46">
        <v>72</v>
      </c>
      <c r="AM46">
        <v>28.78</v>
      </c>
      <c r="AN46">
        <v>43.44</v>
      </c>
      <c r="AP46">
        <v>4.289</v>
      </c>
      <c r="AQ46">
        <v>4828</v>
      </c>
      <c r="AR46">
        <v>36.88</v>
      </c>
      <c r="AS46">
        <v>54.39</v>
      </c>
      <c r="AT46">
        <v>63</v>
      </c>
      <c r="AU46">
        <v>28.79</v>
      </c>
      <c r="AV46">
        <v>79.17</v>
      </c>
    </row>
    <row r="47" spans="1:48" ht="12.75">
      <c r="A47">
        <v>40.091</v>
      </c>
      <c r="B47">
        <v>5747</v>
      </c>
      <c r="C47">
        <v>39.52</v>
      </c>
      <c r="D47">
        <v>48.96</v>
      </c>
      <c r="E47">
        <v>67</v>
      </c>
      <c r="F47">
        <v>28.78</v>
      </c>
      <c r="G47">
        <v>64.74</v>
      </c>
      <c r="I47">
        <v>40.157</v>
      </c>
      <c r="J47">
        <v>4917</v>
      </c>
      <c r="K47">
        <v>16.3</v>
      </c>
      <c r="L47">
        <v>23.6</v>
      </c>
      <c r="M47">
        <v>70</v>
      </c>
      <c r="N47">
        <v>28.78</v>
      </c>
      <c r="O47">
        <v>45.76</v>
      </c>
      <c r="Q47">
        <v>40.155</v>
      </c>
      <c r="R47">
        <v>4362</v>
      </c>
      <c r="S47">
        <v>9.53</v>
      </c>
      <c r="T47">
        <v>15.56</v>
      </c>
      <c r="U47">
        <v>72</v>
      </c>
      <c r="V47">
        <v>28.78</v>
      </c>
      <c r="W47">
        <v>44.48</v>
      </c>
      <c r="Y47">
        <v>40.165</v>
      </c>
      <c r="Z47">
        <v>3806</v>
      </c>
      <c r="AA47">
        <v>4.975</v>
      </c>
      <c r="AB47">
        <v>9.307</v>
      </c>
      <c r="AC47">
        <v>72</v>
      </c>
      <c r="AD47">
        <v>28.78</v>
      </c>
      <c r="AE47">
        <v>44.37</v>
      </c>
      <c r="AH47">
        <v>40.154</v>
      </c>
      <c r="AI47">
        <v>1502</v>
      </c>
      <c r="AJ47">
        <v>0.177</v>
      </c>
      <c r="AK47">
        <v>0.839</v>
      </c>
      <c r="AL47">
        <v>72</v>
      </c>
      <c r="AM47">
        <v>28.78</v>
      </c>
      <c r="AN47">
        <v>43.45</v>
      </c>
      <c r="AP47">
        <v>4.389</v>
      </c>
      <c r="AQ47">
        <v>4853</v>
      </c>
      <c r="AR47">
        <v>37.08</v>
      </c>
      <c r="AS47">
        <v>54.41</v>
      </c>
      <c r="AT47">
        <v>63</v>
      </c>
      <c r="AU47">
        <v>28.79</v>
      </c>
      <c r="AV47">
        <v>79.18</v>
      </c>
    </row>
    <row r="48" spans="1:48" ht="12.75">
      <c r="A48">
        <v>41.093</v>
      </c>
      <c r="B48">
        <v>5756</v>
      </c>
      <c r="C48">
        <v>39.58</v>
      </c>
      <c r="D48">
        <v>48.96</v>
      </c>
      <c r="E48">
        <v>67.3</v>
      </c>
      <c r="F48">
        <v>28.78</v>
      </c>
      <c r="G48">
        <v>64.6</v>
      </c>
      <c r="I48">
        <v>41.157</v>
      </c>
      <c r="J48">
        <v>4884</v>
      </c>
      <c r="K48">
        <v>16.22</v>
      </c>
      <c r="L48">
        <v>23.65</v>
      </c>
      <c r="M48">
        <v>70</v>
      </c>
      <c r="N48">
        <v>28.78</v>
      </c>
      <c r="O48">
        <v>45.76</v>
      </c>
      <c r="Q48">
        <v>41.157</v>
      </c>
      <c r="R48">
        <v>4351</v>
      </c>
      <c r="S48">
        <v>9.359</v>
      </c>
      <c r="T48">
        <v>15.32</v>
      </c>
      <c r="U48">
        <v>72</v>
      </c>
      <c r="V48">
        <v>28.78</v>
      </c>
      <c r="W48">
        <v>44.51</v>
      </c>
      <c r="Y48">
        <v>41.165</v>
      </c>
      <c r="Z48">
        <v>3799</v>
      </c>
      <c r="AA48">
        <v>5.198</v>
      </c>
      <c r="AB48">
        <v>9.743</v>
      </c>
      <c r="AC48">
        <v>72</v>
      </c>
      <c r="AD48">
        <v>28.78</v>
      </c>
      <c r="AE48">
        <v>44.3</v>
      </c>
      <c r="AH48">
        <v>41.154</v>
      </c>
      <c r="AI48">
        <v>1555</v>
      </c>
      <c r="AJ48">
        <v>0.201</v>
      </c>
      <c r="AK48">
        <v>0.921</v>
      </c>
      <c r="AL48">
        <v>72</v>
      </c>
      <c r="AM48">
        <v>28.78</v>
      </c>
      <c r="AN48">
        <v>43.38</v>
      </c>
      <c r="AP48">
        <v>4.489</v>
      </c>
      <c r="AQ48">
        <v>4873</v>
      </c>
      <c r="AR48">
        <v>37.32</v>
      </c>
      <c r="AS48">
        <v>54.53</v>
      </c>
      <c r="AT48">
        <v>63</v>
      </c>
      <c r="AU48">
        <v>28.79</v>
      </c>
      <c r="AV48">
        <v>79.19</v>
      </c>
    </row>
    <row r="49" spans="1:48" ht="12.75">
      <c r="A49">
        <v>42.096</v>
      </c>
      <c r="B49">
        <v>5752</v>
      </c>
      <c r="C49">
        <v>39.82</v>
      </c>
      <c r="D49">
        <v>49.29</v>
      </c>
      <c r="E49">
        <v>68</v>
      </c>
      <c r="F49">
        <v>28.78</v>
      </c>
      <c r="G49">
        <v>64.58</v>
      </c>
      <c r="I49">
        <v>42.163</v>
      </c>
      <c r="J49">
        <v>4898</v>
      </c>
      <c r="K49">
        <v>16.23</v>
      </c>
      <c r="L49">
        <v>23.6</v>
      </c>
      <c r="M49">
        <v>70</v>
      </c>
      <c r="N49">
        <v>28.78</v>
      </c>
      <c r="O49">
        <v>45.71</v>
      </c>
      <c r="Q49">
        <v>42.159</v>
      </c>
      <c r="R49">
        <v>4376</v>
      </c>
      <c r="S49">
        <v>9.609</v>
      </c>
      <c r="T49">
        <v>15.64</v>
      </c>
      <c r="U49">
        <v>72</v>
      </c>
      <c r="V49">
        <v>28.78</v>
      </c>
      <c r="W49">
        <v>44.42</v>
      </c>
      <c r="Y49">
        <v>42.166</v>
      </c>
      <c r="Z49">
        <v>3764</v>
      </c>
      <c r="AA49">
        <v>5.245</v>
      </c>
      <c r="AB49">
        <v>9.923</v>
      </c>
      <c r="AC49">
        <v>72</v>
      </c>
      <c r="AD49">
        <v>28.78</v>
      </c>
      <c r="AE49">
        <v>44.38</v>
      </c>
      <c r="AH49">
        <v>42.154</v>
      </c>
      <c r="AI49">
        <v>1460</v>
      </c>
      <c r="AJ49">
        <v>0.178</v>
      </c>
      <c r="AK49">
        <v>0.866</v>
      </c>
      <c r="AL49">
        <v>72</v>
      </c>
      <c r="AM49">
        <v>28.78</v>
      </c>
      <c r="AN49">
        <v>43.4</v>
      </c>
      <c r="AP49">
        <v>4.589</v>
      </c>
      <c r="AQ49">
        <v>4886</v>
      </c>
      <c r="AR49">
        <v>37.47</v>
      </c>
      <c r="AS49">
        <v>54.61</v>
      </c>
      <c r="AT49">
        <v>63</v>
      </c>
      <c r="AU49">
        <v>28.79</v>
      </c>
      <c r="AV49">
        <v>79.2</v>
      </c>
    </row>
    <row r="50" spans="1:48" ht="12.75">
      <c r="A50">
        <v>43.098</v>
      </c>
      <c r="B50">
        <v>5740</v>
      </c>
      <c r="C50">
        <v>39.51</v>
      </c>
      <c r="D50">
        <v>49.02</v>
      </c>
      <c r="E50">
        <v>68</v>
      </c>
      <c r="F50">
        <v>28.78</v>
      </c>
      <c r="G50">
        <v>64.58</v>
      </c>
      <c r="I50">
        <v>43.166</v>
      </c>
      <c r="J50">
        <v>4923</v>
      </c>
      <c r="K50">
        <v>16.45</v>
      </c>
      <c r="L50">
        <v>23.79</v>
      </c>
      <c r="M50">
        <v>70</v>
      </c>
      <c r="N50">
        <v>28.78</v>
      </c>
      <c r="O50">
        <v>45.62</v>
      </c>
      <c r="Q50">
        <v>43.159</v>
      </c>
      <c r="R50">
        <v>4347</v>
      </c>
      <c r="S50">
        <v>9.6</v>
      </c>
      <c r="T50">
        <v>15.73</v>
      </c>
      <c r="U50">
        <v>72</v>
      </c>
      <c r="V50">
        <v>28.78</v>
      </c>
      <c r="W50">
        <v>44.39</v>
      </c>
      <c r="Y50">
        <v>43.166</v>
      </c>
      <c r="Z50">
        <v>3746</v>
      </c>
      <c r="AA50">
        <v>5.135</v>
      </c>
      <c r="AB50">
        <v>9.762</v>
      </c>
      <c r="AC50">
        <v>72</v>
      </c>
      <c r="AD50">
        <v>28.78</v>
      </c>
      <c r="AE50">
        <v>44.37</v>
      </c>
      <c r="AH50">
        <v>43.155</v>
      </c>
      <c r="AI50">
        <v>1516</v>
      </c>
      <c r="AJ50">
        <v>0.223</v>
      </c>
      <c r="AK50">
        <v>1.047</v>
      </c>
      <c r="AL50">
        <v>72</v>
      </c>
      <c r="AM50">
        <v>28.78</v>
      </c>
      <c r="AN50">
        <v>43.46</v>
      </c>
      <c r="AP50">
        <v>5.005</v>
      </c>
      <c r="AQ50">
        <v>4915</v>
      </c>
      <c r="AR50">
        <v>37.42</v>
      </c>
      <c r="AS50">
        <v>54.21</v>
      </c>
      <c r="AT50">
        <v>63</v>
      </c>
      <c r="AU50">
        <v>28.79</v>
      </c>
      <c r="AV50">
        <v>79.19</v>
      </c>
    </row>
    <row r="51" spans="1:48" ht="12.75">
      <c r="A51">
        <v>44.099</v>
      </c>
      <c r="B51">
        <v>5759</v>
      </c>
      <c r="C51">
        <v>39.77</v>
      </c>
      <c r="D51">
        <v>49.18</v>
      </c>
      <c r="E51">
        <v>68</v>
      </c>
      <c r="F51">
        <v>28.78</v>
      </c>
      <c r="G51">
        <v>64.56</v>
      </c>
      <c r="I51">
        <v>44.167</v>
      </c>
      <c r="J51">
        <v>4901</v>
      </c>
      <c r="K51">
        <v>16.82</v>
      </c>
      <c r="L51">
        <v>24.45</v>
      </c>
      <c r="M51">
        <v>70</v>
      </c>
      <c r="N51">
        <v>28.78</v>
      </c>
      <c r="O51">
        <v>45.56</v>
      </c>
      <c r="Q51">
        <v>44.161</v>
      </c>
      <c r="R51">
        <v>4353</v>
      </c>
      <c r="S51">
        <v>9.578</v>
      </c>
      <c r="T51">
        <v>15.67</v>
      </c>
      <c r="U51">
        <v>72</v>
      </c>
      <c r="V51">
        <v>28.78</v>
      </c>
      <c r="W51">
        <v>44.42</v>
      </c>
      <c r="Y51">
        <v>44.167</v>
      </c>
      <c r="Z51">
        <v>3752</v>
      </c>
      <c r="AA51">
        <v>5.131</v>
      </c>
      <c r="AB51">
        <v>9.74</v>
      </c>
      <c r="AC51">
        <v>72</v>
      </c>
      <c r="AD51">
        <v>28.78</v>
      </c>
      <c r="AE51">
        <v>44.33</v>
      </c>
      <c r="AH51">
        <v>44.155</v>
      </c>
      <c r="AI51">
        <v>1511</v>
      </c>
      <c r="AJ51">
        <v>0.248</v>
      </c>
      <c r="AK51">
        <v>1.167</v>
      </c>
      <c r="AL51">
        <v>72</v>
      </c>
      <c r="AM51">
        <v>28.78</v>
      </c>
      <c r="AN51">
        <v>43.49</v>
      </c>
      <c r="AP51">
        <v>5.105</v>
      </c>
      <c r="AQ51">
        <v>4920</v>
      </c>
      <c r="AR51">
        <v>37.47</v>
      </c>
      <c r="AS51">
        <v>54.23</v>
      </c>
      <c r="AT51">
        <v>63</v>
      </c>
      <c r="AU51">
        <v>28.79</v>
      </c>
      <c r="AV51">
        <v>79.18</v>
      </c>
    </row>
    <row r="52" spans="1:48" ht="12.75">
      <c r="A52">
        <v>45.1</v>
      </c>
      <c r="B52">
        <v>5741</v>
      </c>
      <c r="C52">
        <v>39.7</v>
      </c>
      <c r="D52">
        <v>49.25</v>
      </c>
      <c r="E52">
        <v>68</v>
      </c>
      <c r="F52">
        <v>28.78</v>
      </c>
      <c r="G52">
        <v>64.45</v>
      </c>
      <c r="I52">
        <v>45.168</v>
      </c>
      <c r="J52">
        <v>4882</v>
      </c>
      <c r="K52">
        <v>16.3</v>
      </c>
      <c r="L52">
        <v>23.78</v>
      </c>
      <c r="M52">
        <v>70</v>
      </c>
      <c r="N52">
        <v>28.78</v>
      </c>
      <c r="O52">
        <v>45.55</v>
      </c>
      <c r="Q52">
        <v>45.161</v>
      </c>
      <c r="R52">
        <v>4337</v>
      </c>
      <c r="S52">
        <v>9.593</v>
      </c>
      <c r="T52">
        <v>15.75</v>
      </c>
      <c r="U52">
        <v>72</v>
      </c>
      <c r="V52">
        <v>28.78</v>
      </c>
      <c r="W52">
        <v>44.49</v>
      </c>
      <c r="Y52">
        <v>45.168</v>
      </c>
      <c r="Z52">
        <v>3756</v>
      </c>
      <c r="AA52">
        <v>5.206</v>
      </c>
      <c r="AB52">
        <v>9.87</v>
      </c>
      <c r="AC52">
        <v>72</v>
      </c>
      <c r="AD52">
        <v>28.78</v>
      </c>
      <c r="AE52">
        <v>44.37</v>
      </c>
      <c r="AH52">
        <v>45.156</v>
      </c>
      <c r="AI52">
        <v>1484</v>
      </c>
      <c r="AJ52">
        <v>0.184</v>
      </c>
      <c r="AK52">
        <v>0.883</v>
      </c>
      <c r="AL52">
        <v>72</v>
      </c>
      <c r="AM52">
        <v>28.78</v>
      </c>
      <c r="AN52">
        <v>43.69</v>
      </c>
      <c r="AP52">
        <v>5.205</v>
      </c>
      <c r="AQ52">
        <v>4927</v>
      </c>
      <c r="AR52">
        <v>37.53</v>
      </c>
      <c r="AS52">
        <v>54.24</v>
      </c>
      <c r="AT52">
        <v>63</v>
      </c>
      <c r="AU52">
        <v>28.79</v>
      </c>
      <c r="AV52">
        <v>79.18</v>
      </c>
    </row>
    <row r="53" spans="1:48" ht="12.75">
      <c r="A53">
        <v>46.102</v>
      </c>
      <c r="B53">
        <v>5758</v>
      </c>
      <c r="C53">
        <v>39.49</v>
      </c>
      <c r="D53">
        <v>48.84</v>
      </c>
      <c r="E53">
        <v>68</v>
      </c>
      <c r="F53">
        <v>28.78</v>
      </c>
      <c r="G53">
        <v>64.31</v>
      </c>
      <c r="I53">
        <v>46.168</v>
      </c>
      <c r="J53">
        <v>4914</v>
      </c>
      <c r="K53">
        <v>16.33</v>
      </c>
      <c r="L53">
        <v>23.67</v>
      </c>
      <c r="M53">
        <v>70</v>
      </c>
      <c r="N53">
        <v>28.78</v>
      </c>
      <c r="O53">
        <v>45.66</v>
      </c>
      <c r="Q53">
        <v>46.162</v>
      </c>
      <c r="R53">
        <v>4352</v>
      </c>
      <c r="S53">
        <v>9.713</v>
      </c>
      <c r="T53">
        <v>15.89</v>
      </c>
      <c r="U53">
        <v>72</v>
      </c>
      <c r="V53">
        <v>28.78</v>
      </c>
      <c r="W53">
        <v>44.53</v>
      </c>
      <c r="Y53">
        <v>46.168</v>
      </c>
      <c r="Z53">
        <v>3741</v>
      </c>
      <c r="AA53">
        <v>5.091</v>
      </c>
      <c r="AB53">
        <v>9.692</v>
      </c>
      <c r="AC53">
        <v>72</v>
      </c>
      <c r="AD53">
        <v>28.78</v>
      </c>
      <c r="AE53">
        <v>44.31</v>
      </c>
      <c r="AH53">
        <v>46.156</v>
      </c>
      <c r="AI53">
        <v>1540</v>
      </c>
      <c r="AJ53">
        <v>0.193</v>
      </c>
      <c r="AK53">
        <v>0.891</v>
      </c>
      <c r="AL53">
        <v>72</v>
      </c>
      <c r="AM53">
        <v>28.78</v>
      </c>
      <c r="AN53">
        <v>43.71</v>
      </c>
      <c r="AP53">
        <v>5.305</v>
      </c>
      <c r="AQ53">
        <v>4938</v>
      </c>
      <c r="AR53">
        <v>37.57</v>
      </c>
      <c r="AS53">
        <v>54.18</v>
      </c>
      <c r="AT53">
        <v>63</v>
      </c>
      <c r="AU53">
        <v>28.79</v>
      </c>
      <c r="AV53">
        <v>79.18</v>
      </c>
    </row>
    <row r="54" spans="1:48" ht="12.75">
      <c r="A54">
        <v>47.103</v>
      </c>
      <c r="B54">
        <v>5756</v>
      </c>
      <c r="C54">
        <v>39.65</v>
      </c>
      <c r="D54">
        <v>49.04</v>
      </c>
      <c r="E54">
        <v>68</v>
      </c>
      <c r="F54">
        <v>28.78</v>
      </c>
      <c r="G54">
        <v>64.19</v>
      </c>
      <c r="I54">
        <v>47.17</v>
      </c>
      <c r="J54">
        <v>4905</v>
      </c>
      <c r="K54">
        <v>16.52</v>
      </c>
      <c r="L54">
        <v>23.98</v>
      </c>
      <c r="M54">
        <v>70</v>
      </c>
      <c r="N54">
        <v>28.78</v>
      </c>
      <c r="O54">
        <v>45.74</v>
      </c>
      <c r="Q54">
        <v>47.163</v>
      </c>
      <c r="R54">
        <v>4342</v>
      </c>
      <c r="S54">
        <v>9.5</v>
      </c>
      <c r="T54">
        <v>15.58</v>
      </c>
      <c r="U54">
        <v>72</v>
      </c>
      <c r="V54">
        <v>28.78</v>
      </c>
      <c r="W54">
        <v>44.57</v>
      </c>
      <c r="Y54">
        <v>47.17</v>
      </c>
      <c r="Z54">
        <v>3755</v>
      </c>
      <c r="AA54">
        <v>5.129</v>
      </c>
      <c r="AB54">
        <v>9.726</v>
      </c>
      <c r="AC54">
        <v>72</v>
      </c>
      <c r="AD54">
        <v>28.78</v>
      </c>
      <c r="AE54">
        <v>44.14</v>
      </c>
      <c r="AH54">
        <v>47.156</v>
      </c>
      <c r="AI54">
        <v>1545</v>
      </c>
      <c r="AJ54">
        <v>0.194</v>
      </c>
      <c r="AK54">
        <v>0.894</v>
      </c>
      <c r="AL54">
        <v>72</v>
      </c>
      <c r="AM54">
        <v>28.78</v>
      </c>
      <c r="AN54">
        <v>45.04</v>
      </c>
      <c r="AP54">
        <v>5.405</v>
      </c>
      <c r="AQ54">
        <v>4954</v>
      </c>
      <c r="AR54">
        <v>37.59</v>
      </c>
      <c r="AS54">
        <v>54.04</v>
      </c>
      <c r="AT54">
        <v>63</v>
      </c>
      <c r="AU54">
        <v>28.79</v>
      </c>
      <c r="AV54">
        <v>79.18</v>
      </c>
    </row>
    <row r="55" spans="1:48" ht="12.75">
      <c r="A55">
        <v>48.103</v>
      </c>
      <c r="B55">
        <v>5744</v>
      </c>
      <c r="C55">
        <v>39.93</v>
      </c>
      <c r="D55">
        <v>49.5</v>
      </c>
      <c r="E55">
        <v>68</v>
      </c>
      <c r="F55">
        <v>28.78</v>
      </c>
      <c r="G55">
        <v>64.14</v>
      </c>
      <c r="I55">
        <v>48.172</v>
      </c>
      <c r="J55">
        <v>4890</v>
      </c>
      <c r="K55">
        <v>16.13</v>
      </c>
      <c r="L55">
        <v>23.49</v>
      </c>
      <c r="M55">
        <v>70.25</v>
      </c>
      <c r="N55">
        <v>28.78</v>
      </c>
      <c r="O55">
        <v>45.77</v>
      </c>
      <c r="Q55">
        <v>48.163</v>
      </c>
      <c r="R55">
        <v>4352</v>
      </c>
      <c r="S55">
        <v>9.541</v>
      </c>
      <c r="T55">
        <v>15.61</v>
      </c>
      <c r="U55">
        <v>72</v>
      </c>
      <c r="V55">
        <v>28.78</v>
      </c>
      <c r="W55">
        <v>44.66</v>
      </c>
      <c r="Y55">
        <v>48.17</v>
      </c>
      <c r="Z55">
        <v>3764</v>
      </c>
      <c r="AA55">
        <v>5.23</v>
      </c>
      <c r="AB55">
        <v>9.894</v>
      </c>
      <c r="AC55">
        <v>72.35</v>
      </c>
      <c r="AD55">
        <v>28.78</v>
      </c>
      <c r="AE55">
        <v>44.05</v>
      </c>
      <c r="AH55">
        <v>48.156</v>
      </c>
      <c r="AI55">
        <v>1543</v>
      </c>
      <c r="AJ55">
        <v>0.191</v>
      </c>
      <c r="AK55">
        <v>0.882</v>
      </c>
      <c r="AL55">
        <v>72</v>
      </c>
      <c r="AM55">
        <v>28.78</v>
      </c>
      <c r="AN55">
        <v>44.51</v>
      </c>
      <c r="AP55">
        <v>5.506</v>
      </c>
      <c r="AQ55">
        <v>4974</v>
      </c>
      <c r="AR55">
        <v>37.64</v>
      </c>
      <c r="AS55">
        <v>53.88</v>
      </c>
      <c r="AT55">
        <v>63</v>
      </c>
      <c r="AU55">
        <v>28.79</v>
      </c>
      <c r="AV55">
        <v>79.17</v>
      </c>
    </row>
    <row r="56" spans="1:48" ht="12.75">
      <c r="A56">
        <v>49.103</v>
      </c>
      <c r="B56">
        <v>5752</v>
      </c>
      <c r="C56">
        <v>39.6</v>
      </c>
      <c r="D56">
        <v>49.02</v>
      </c>
      <c r="E56">
        <v>68</v>
      </c>
      <c r="F56">
        <v>28.78</v>
      </c>
      <c r="G56">
        <v>64.01</v>
      </c>
      <c r="I56">
        <v>49.172</v>
      </c>
      <c r="J56">
        <v>4924</v>
      </c>
      <c r="K56">
        <v>16.36</v>
      </c>
      <c r="L56">
        <v>23.66</v>
      </c>
      <c r="M56">
        <v>71</v>
      </c>
      <c r="N56">
        <v>28.78</v>
      </c>
      <c r="O56">
        <v>45.67</v>
      </c>
      <c r="Q56">
        <v>49.164</v>
      </c>
      <c r="R56">
        <v>4352</v>
      </c>
      <c r="S56">
        <v>9.503</v>
      </c>
      <c r="T56">
        <v>15.55</v>
      </c>
      <c r="U56">
        <v>72</v>
      </c>
      <c r="V56">
        <v>28.78</v>
      </c>
      <c r="W56">
        <v>44.64</v>
      </c>
      <c r="Y56">
        <v>49.171</v>
      </c>
      <c r="Z56">
        <v>3775</v>
      </c>
      <c r="AA56">
        <v>5.364</v>
      </c>
      <c r="AB56">
        <v>10.12</v>
      </c>
      <c r="AC56">
        <v>73</v>
      </c>
      <c r="AD56">
        <v>28.78</v>
      </c>
      <c r="AE56">
        <v>44.02</v>
      </c>
      <c r="AH56">
        <v>49.156</v>
      </c>
      <c r="AI56">
        <v>1525</v>
      </c>
      <c r="AJ56">
        <v>0.177</v>
      </c>
      <c r="AK56">
        <v>0.823</v>
      </c>
      <c r="AL56">
        <v>72</v>
      </c>
      <c r="AM56">
        <v>28.78</v>
      </c>
      <c r="AN56">
        <v>43.76</v>
      </c>
      <c r="AP56">
        <v>5.606</v>
      </c>
      <c r="AQ56">
        <v>4999</v>
      </c>
      <c r="AR56">
        <v>37.71</v>
      </c>
      <c r="AS56">
        <v>53.71</v>
      </c>
      <c r="AT56">
        <v>63</v>
      </c>
      <c r="AU56">
        <v>28.79</v>
      </c>
      <c r="AV56">
        <v>79.15</v>
      </c>
    </row>
    <row r="57" spans="1:48" ht="12.75">
      <c r="A57">
        <v>50.105</v>
      </c>
      <c r="B57">
        <v>5751</v>
      </c>
      <c r="C57">
        <v>39.74</v>
      </c>
      <c r="D57">
        <v>49.2</v>
      </c>
      <c r="E57">
        <v>68</v>
      </c>
      <c r="F57">
        <v>28.78</v>
      </c>
      <c r="G57">
        <v>63.79</v>
      </c>
      <c r="I57">
        <v>50.173</v>
      </c>
      <c r="J57">
        <v>4902</v>
      </c>
      <c r="K57">
        <v>16.43</v>
      </c>
      <c r="L57">
        <v>23.87</v>
      </c>
      <c r="M57">
        <v>71</v>
      </c>
      <c r="N57">
        <v>28.78</v>
      </c>
      <c r="O57">
        <v>45.46</v>
      </c>
      <c r="Q57">
        <v>50.164</v>
      </c>
      <c r="R57">
        <v>4361</v>
      </c>
      <c r="S57">
        <v>9.508</v>
      </c>
      <c r="T57">
        <v>15.53</v>
      </c>
      <c r="U57">
        <v>72</v>
      </c>
      <c r="V57">
        <v>28.78</v>
      </c>
      <c r="W57">
        <v>44.67</v>
      </c>
      <c r="Y57">
        <v>50.173</v>
      </c>
      <c r="Z57">
        <v>3754</v>
      </c>
      <c r="AA57">
        <v>5.359</v>
      </c>
      <c r="AB57">
        <v>10.16</v>
      </c>
      <c r="AC57">
        <v>73</v>
      </c>
      <c r="AD57">
        <v>28.78</v>
      </c>
      <c r="AE57">
        <v>43.96</v>
      </c>
      <c r="AH57">
        <v>50.156</v>
      </c>
      <c r="AI57">
        <v>1456</v>
      </c>
      <c r="AJ57">
        <v>0.156</v>
      </c>
      <c r="AK57">
        <v>0.765</v>
      </c>
      <c r="AL57">
        <v>72</v>
      </c>
      <c r="AM57">
        <v>28.78</v>
      </c>
      <c r="AN57">
        <v>43.76</v>
      </c>
      <c r="AP57">
        <v>5.706</v>
      </c>
      <c r="AQ57">
        <v>5026</v>
      </c>
      <c r="AR57">
        <v>37.8</v>
      </c>
      <c r="AS57">
        <v>53.55</v>
      </c>
      <c r="AT57">
        <v>63</v>
      </c>
      <c r="AU57">
        <v>28.79</v>
      </c>
      <c r="AV57">
        <v>79.14</v>
      </c>
    </row>
    <row r="58" spans="1:48" ht="12.75">
      <c r="A58">
        <v>51.106</v>
      </c>
      <c r="B58">
        <v>5756</v>
      </c>
      <c r="C58">
        <v>39.78</v>
      </c>
      <c r="D58">
        <v>49.2</v>
      </c>
      <c r="E58">
        <v>68</v>
      </c>
      <c r="F58">
        <v>28.78</v>
      </c>
      <c r="G58">
        <v>63.67</v>
      </c>
      <c r="I58">
        <v>51.175</v>
      </c>
      <c r="J58">
        <v>4883</v>
      </c>
      <c r="K58">
        <v>16.75</v>
      </c>
      <c r="L58">
        <v>24.43</v>
      </c>
      <c r="M58">
        <v>71</v>
      </c>
      <c r="N58">
        <v>28.78</v>
      </c>
      <c r="O58">
        <v>45.51</v>
      </c>
      <c r="Q58">
        <v>51.165</v>
      </c>
      <c r="R58">
        <v>4370</v>
      </c>
      <c r="S58">
        <v>9.696</v>
      </c>
      <c r="T58">
        <v>15.8</v>
      </c>
      <c r="U58">
        <v>72</v>
      </c>
      <c r="V58">
        <v>28.78</v>
      </c>
      <c r="W58">
        <v>44.73</v>
      </c>
      <c r="Y58">
        <v>51.173</v>
      </c>
      <c r="Z58">
        <v>3752</v>
      </c>
      <c r="AA58">
        <v>5.36</v>
      </c>
      <c r="AB58">
        <v>10.17</v>
      </c>
      <c r="AC58">
        <v>73</v>
      </c>
      <c r="AD58">
        <v>28.78</v>
      </c>
      <c r="AE58">
        <v>43.94</v>
      </c>
      <c r="AH58">
        <v>51.156</v>
      </c>
      <c r="AI58">
        <v>1493</v>
      </c>
      <c r="AJ58">
        <v>0.187</v>
      </c>
      <c r="AK58">
        <v>0.891</v>
      </c>
      <c r="AL58">
        <v>72</v>
      </c>
      <c r="AM58">
        <v>28.78</v>
      </c>
      <c r="AN58">
        <v>43.74</v>
      </c>
      <c r="AP58">
        <v>5.807</v>
      </c>
      <c r="AQ58">
        <v>5057</v>
      </c>
      <c r="AR58">
        <v>37.91</v>
      </c>
      <c r="AS58">
        <v>53.39</v>
      </c>
      <c r="AT58">
        <v>63</v>
      </c>
      <c r="AU58">
        <v>28.79</v>
      </c>
      <c r="AV58">
        <v>79.12</v>
      </c>
    </row>
    <row r="59" spans="1:48" ht="12.75">
      <c r="A59">
        <v>52.107</v>
      </c>
      <c r="B59">
        <v>5745</v>
      </c>
      <c r="C59">
        <v>39.33</v>
      </c>
      <c r="D59">
        <v>48.75</v>
      </c>
      <c r="E59">
        <v>68</v>
      </c>
      <c r="F59">
        <v>28.78</v>
      </c>
      <c r="G59">
        <v>63.65</v>
      </c>
      <c r="I59">
        <v>52.177</v>
      </c>
      <c r="J59">
        <v>4894</v>
      </c>
      <c r="K59">
        <v>16.33</v>
      </c>
      <c r="L59">
        <v>23.76</v>
      </c>
      <c r="M59">
        <v>71</v>
      </c>
      <c r="N59">
        <v>28.78</v>
      </c>
      <c r="O59">
        <v>45.43</v>
      </c>
      <c r="Q59">
        <v>52.166</v>
      </c>
      <c r="R59">
        <v>4350</v>
      </c>
      <c r="S59">
        <v>9.665</v>
      </c>
      <c r="T59">
        <v>15.82</v>
      </c>
      <c r="U59">
        <v>72</v>
      </c>
      <c r="V59">
        <v>28.78</v>
      </c>
      <c r="W59">
        <v>44.76</v>
      </c>
      <c r="Y59">
        <v>52.173</v>
      </c>
      <c r="Z59">
        <v>3742</v>
      </c>
      <c r="AA59">
        <v>5.27</v>
      </c>
      <c r="AB59">
        <v>10.03</v>
      </c>
      <c r="AC59">
        <v>73</v>
      </c>
      <c r="AD59">
        <v>28.78</v>
      </c>
      <c r="AE59">
        <v>43.92</v>
      </c>
      <c r="AH59">
        <v>52.157</v>
      </c>
      <c r="AI59">
        <v>1539</v>
      </c>
      <c r="AJ59">
        <v>0.25</v>
      </c>
      <c r="AK59">
        <v>1.156</v>
      </c>
      <c r="AL59">
        <v>72</v>
      </c>
      <c r="AM59">
        <v>28.78</v>
      </c>
      <c r="AN59">
        <v>43.86</v>
      </c>
      <c r="AP59">
        <v>5.907</v>
      </c>
      <c r="AQ59">
        <v>5088</v>
      </c>
      <c r="AR59">
        <v>38.03</v>
      </c>
      <c r="AS59">
        <v>53.23</v>
      </c>
      <c r="AT59">
        <v>63</v>
      </c>
      <c r="AU59">
        <v>28.79</v>
      </c>
      <c r="AV59">
        <v>79.12</v>
      </c>
    </row>
    <row r="60" spans="1:48" ht="12.75">
      <c r="A60">
        <v>53.107</v>
      </c>
      <c r="B60">
        <v>5773</v>
      </c>
      <c r="C60">
        <v>40.33</v>
      </c>
      <c r="D60">
        <v>49.75</v>
      </c>
      <c r="E60">
        <v>68</v>
      </c>
      <c r="F60">
        <v>28.78</v>
      </c>
      <c r="G60">
        <v>63.74</v>
      </c>
      <c r="I60">
        <v>53.179</v>
      </c>
      <c r="J60">
        <v>4901</v>
      </c>
      <c r="K60">
        <v>16.34</v>
      </c>
      <c r="L60">
        <v>23.74</v>
      </c>
      <c r="M60">
        <v>71</v>
      </c>
      <c r="N60">
        <v>28.78</v>
      </c>
      <c r="O60">
        <v>45.45</v>
      </c>
      <c r="Q60">
        <v>53.167</v>
      </c>
      <c r="R60">
        <v>4330</v>
      </c>
      <c r="S60">
        <v>9.534</v>
      </c>
      <c r="T60">
        <v>15.68</v>
      </c>
      <c r="U60">
        <v>72</v>
      </c>
      <c r="V60">
        <v>28.78</v>
      </c>
      <c r="W60">
        <v>44.75</v>
      </c>
      <c r="Y60">
        <v>53.175</v>
      </c>
      <c r="Z60">
        <v>3739</v>
      </c>
      <c r="AA60">
        <v>5.257</v>
      </c>
      <c r="AB60">
        <v>10.01</v>
      </c>
      <c r="AC60">
        <v>73</v>
      </c>
      <c r="AD60">
        <v>28.78</v>
      </c>
      <c r="AE60">
        <v>43.95</v>
      </c>
      <c r="AH60">
        <v>53.157</v>
      </c>
      <c r="AI60">
        <v>1513</v>
      </c>
      <c r="AJ60">
        <v>0.21</v>
      </c>
      <c r="AK60">
        <v>0.987</v>
      </c>
      <c r="AL60">
        <v>72</v>
      </c>
      <c r="AM60">
        <v>28.78</v>
      </c>
      <c r="AN60">
        <v>43.98</v>
      </c>
      <c r="AP60">
        <v>6.007</v>
      </c>
      <c r="AQ60">
        <v>5119</v>
      </c>
      <c r="AR60">
        <v>38.17</v>
      </c>
      <c r="AS60">
        <v>53.1</v>
      </c>
      <c r="AT60">
        <v>63</v>
      </c>
      <c r="AU60">
        <v>28.79</v>
      </c>
      <c r="AV60">
        <v>79.13</v>
      </c>
    </row>
    <row r="61" spans="1:48" ht="12.75">
      <c r="A61">
        <v>54.109</v>
      </c>
      <c r="B61">
        <v>5735</v>
      </c>
      <c r="C61">
        <v>39.95</v>
      </c>
      <c r="D61">
        <v>49.61</v>
      </c>
      <c r="E61">
        <v>68</v>
      </c>
      <c r="F61">
        <v>28.78</v>
      </c>
      <c r="G61">
        <v>63.74</v>
      </c>
      <c r="I61">
        <v>54.18</v>
      </c>
      <c r="J61">
        <v>4907</v>
      </c>
      <c r="K61">
        <v>16.44</v>
      </c>
      <c r="L61">
        <v>23.85</v>
      </c>
      <c r="M61">
        <v>71</v>
      </c>
      <c r="N61">
        <v>28.78</v>
      </c>
      <c r="O61">
        <v>45.49</v>
      </c>
      <c r="Q61">
        <v>54.167</v>
      </c>
      <c r="R61">
        <v>4356</v>
      </c>
      <c r="S61">
        <v>9.323</v>
      </c>
      <c r="T61">
        <v>15.24</v>
      </c>
      <c r="U61">
        <v>72</v>
      </c>
      <c r="V61">
        <v>28.78</v>
      </c>
      <c r="W61">
        <v>44.73</v>
      </c>
      <c r="Y61">
        <v>54.175</v>
      </c>
      <c r="Z61">
        <v>3761</v>
      </c>
      <c r="AA61">
        <v>5.286</v>
      </c>
      <c r="AB61">
        <v>10.01</v>
      </c>
      <c r="AC61">
        <v>73</v>
      </c>
      <c r="AD61">
        <v>28.78</v>
      </c>
      <c r="AE61">
        <v>43.9</v>
      </c>
      <c r="AH61">
        <v>54.157</v>
      </c>
      <c r="AI61">
        <v>1585</v>
      </c>
      <c r="AJ61">
        <v>0.193</v>
      </c>
      <c r="AK61">
        <v>0.865</v>
      </c>
      <c r="AL61">
        <v>72</v>
      </c>
      <c r="AM61">
        <v>28.78</v>
      </c>
      <c r="AN61">
        <v>43.89</v>
      </c>
      <c r="AP61">
        <v>6.107</v>
      </c>
      <c r="AQ61">
        <v>5149</v>
      </c>
      <c r="AR61">
        <v>38.32</v>
      </c>
      <c r="AS61">
        <v>52.99</v>
      </c>
      <c r="AT61">
        <v>63</v>
      </c>
      <c r="AU61">
        <v>28.78</v>
      </c>
      <c r="AV61">
        <v>79.16</v>
      </c>
    </row>
    <row r="62" spans="1:48" ht="12.75">
      <c r="A62">
        <v>55.11</v>
      </c>
      <c r="B62">
        <v>5748</v>
      </c>
      <c r="C62">
        <v>39.69</v>
      </c>
      <c r="D62">
        <v>49.17</v>
      </c>
      <c r="E62">
        <v>68</v>
      </c>
      <c r="F62">
        <v>28.78</v>
      </c>
      <c r="G62">
        <v>63.63</v>
      </c>
      <c r="I62">
        <v>55.18</v>
      </c>
      <c r="J62">
        <v>4900</v>
      </c>
      <c r="K62">
        <v>16.4</v>
      </c>
      <c r="L62">
        <v>23.83</v>
      </c>
      <c r="M62">
        <v>71</v>
      </c>
      <c r="N62">
        <v>28.78</v>
      </c>
      <c r="O62">
        <v>45.52</v>
      </c>
      <c r="Q62">
        <v>55.167</v>
      </c>
      <c r="R62">
        <v>4356</v>
      </c>
      <c r="S62">
        <v>9.5</v>
      </c>
      <c r="T62">
        <v>15.53</v>
      </c>
      <c r="U62">
        <v>72</v>
      </c>
      <c r="V62">
        <v>28.78</v>
      </c>
      <c r="W62">
        <v>44.82</v>
      </c>
      <c r="Y62">
        <v>55.176</v>
      </c>
      <c r="Z62">
        <v>3739</v>
      </c>
      <c r="AA62">
        <v>5.244</v>
      </c>
      <c r="AB62">
        <v>9.986</v>
      </c>
      <c r="AC62">
        <v>73</v>
      </c>
      <c r="AD62">
        <v>28.78</v>
      </c>
      <c r="AE62">
        <v>43.88</v>
      </c>
      <c r="AH62">
        <v>55.157</v>
      </c>
      <c r="AI62">
        <v>1525</v>
      </c>
      <c r="AJ62">
        <v>0.171</v>
      </c>
      <c r="AK62">
        <v>0.8</v>
      </c>
      <c r="AL62">
        <v>72</v>
      </c>
      <c r="AM62">
        <v>28.79</v>
      </c>
      <c r="AN62">
        <v>44.15</v>
      </c>
      <c r="AP62">
        <v>6.207</v>
      </c>
      <c r="AQ62">
        <v>5177</v>
      </c>
      <c r="AR62">
        <v>38.48</v>
      </c>
      <c r="AS62">
        <v>52.93</v>
      </c>
      <c r="AT62">
        <v>63</v>
      </c>
      <c r="AU62">
        <v>28.78</v>
      </c>
      <c r="AV62">
        <v>79.19</v>
      </c>
    </row>
    <row r="63" spans="1:48" ht="12.75">
      <c r="A63">
        <v>56.11</v>
      </c>
      <c r="B63">
        <v>5754</v>
      </c>
      <c r="C63">
        <v>40.02</v>
      </c>
      <c r="D63">
        <v>49.53</v>
      </c>
      <c r="E63">
        <v>68</v>
      </c>
      <c r="F63">
        <v>28.78</v>
      </c>
      <c r="G63">
        <v>63.65</v>
      </c>
      <c r="I63">
        <v>56.18</v>
      </c>
      <c r="J63">
        <v>4898</v>
      </c>
      <c r="K63">
        <v>16.62</v>
      </c>
      <c r="L63">
        <v>24.17</v>
      </c>
      <c r="M63">
        <v>71</v>
      </c>
      <c r="N63">
        <v>28.78</v>
      </c>
      <c r="O63">
        <v>45.51</v>
      </c>
      <c r="Q63">
        <v>56.168</v>
      </c>
      <c r="R63">
        <v>4365</v>
      </c>
      <c r="S63">
        <v>9.845</v>
      </c>
      <c r="T63">
        <v>16.06</v>
      </c>
      <c r="U63">
        <v>72</v>
      </c>
      <c r="V63">
        <v>28.78</v>
      </c>
      <c r="W63">
        <v>44.88</v>
      </c>
      <c r="Y63">
        <v>56.176</v>
      </c>
      <c r="Z63">
        <v>3763</v>
      </c>
      <c r="AA63">
        <v>5.252</v>
      </c>
      <c r="AB63">
        <v>9.938</v>
      </c>
      <c r="AC63">
        <v>73</v>
      </c>
      <c r="AD63">
        <v>28.78</v>
      </c>
      <c r="AE63">
        <v>43.9</v>
      </c>
      <c r="AH63">
        <v>56.157</v>
      </c>
      <c r="AI63">
        <v>1525</v>
      </c>
      <c r="AJ63">
        <v>0.178</v>
      </c>
      <c r="AK63">
        <v>0.829</v>
      </c>
      <c r="AL63">
        <v>72</v>
      </c>
      <c r="AM63">
        <v>28.79</v>
      </c>
      <c r="AN63">
        <v>44.71</v>
      </c>
      <c r="AP63">
        <v>6.307</v>
      </c>
      <c r="AQ63">
        <v>5201</v>
      </c>
      <c r="AR63">
        <v>38.64</v>
      </c>
      <c r="AS63">
        <v>52.9</v>
      </c>
      <c r="AT63">
        <v>63</v>
      </c>
      <c r="AU63">
        <v>28.78</v>
      </c>
      <c r="AV63">
        <v>79.23</v>
      </c>
    </row>
    <row r="64" spans="1:48" ht="12.75">
      <c r="A64">
        <v>57.11</v>
      </c>
      <c r="B64">
        <v>5742</v>
      </c>
      <c r="C64">
        <v>39.57</v>
      </c>
      <c r="D64">
        <v>49.07</v>
      </c>
      <c r="E64">
        <v>68</v>
      </c>
      <c r="F64">
        <v>28.78</v>
      </c>
      <c r="G64">
        <v>63.62</v>
      </c>
      <c r="I64">
        <v>57.181</v>
      </c>
      <c r="J64">
        <v>4905</v>
      </c>
      <c r="K64">
        <v>16.4</v>
      </c>
      <c r="L64">
        <v>23.81</v>
      </c>
      <c r="M64">
        <v>71</v>
      </c>
      <c r="N64">
        <v>28.78</v>
      </c>
      <c r="O64">
        <v>45.38</v>
      </c>
      <c r="Q64">
        <v>57.17</v>
      </c>
      <c r="R64">
        <v>4324</v>
      </c>
      <c r="S64">
        <v>9.693</v>
      </c>
      <c r="T64">
        <v>15.96</v>
      </c>
      <c r="U64">
        <v>72</v>
      </c>
      <c r="V64">
        <v>28.78</v>
      </c>
      <c r="W64">
        <v>44.86</v>
      </c>
      <c r="Y64">
        <v>57.178</v>
      </c>
      <c r="Z64">
        <v>3762</v>
      </c>
      <c r="AA64">
        <v>5.411</v>
      </c>
      <c r="AB64">
        <v>10.24</v>
      </c>
      <c r="AC64">
        <v>73</v>
      </c>
      <c r="AD64">
        <v>28.78</v>
      </c>
      <c r="AE64">
        <v>43.92</v>
      </c>
      <c r="AH64">
        <v>57.157</v>
      </c>
      <c r="AI64">
        <v>1518</v>
      </c>
      <c r="AJ64">
        <v>0.158</v>
      </c>
      <c r="AK64">
        <v>0.738</v>
      </c>
      <c r="AL64">
        <v>72</v>
      </c>
      <c r="AM64">
        <v>28.78</v>
      </c>
      <c r="AN64">
        <v>44.24</v>
      </c>
      <c r="AP64">
        <v>6.407</v>
      </c>
      <c r="AQ64">
        <v>5221</v>
      </c>
      <c r="AR64">
        <v>38.74</v>
      </c>
      <c r="AS64">
        <v>52.84</v>
      </c>
      <c r="AT64">
        <v>63</v>
      </c>
      <c r="AU64">
        <v>28.79</v>
      </c>
      <c r="AV64">
        <v>79.26</v>
      </c>
    </row>
    <row r="65" spans="1:48" ht="12.75">
      <c r="A65">
        <v>58.111</v>
      </c>
      <c r="B65">
        <v>5759</v>
      </c>
      <c r="C65">
        <v>39.57</v>
      </c>
      <c r="D65">
        <v>48.93</v>
      </c>
      <c r="E65">
        <v>68</v>
      </c>
      <c r="F65">
        <v>28.78</v>
      </c>
      <c r="G65">
        <v>63.66</v>
      </c>
      <c r="I65">
        <v>58.181</v>
      </c>
      <c r="J65">
        <v>4902</v>
      </c>
      <c r="K65">
        <v>16.59</v>
      </c>
      <c r="L65">
        <v>24.1</v>
      </c>
      <c r="M65">
        <v>71</v>
      </c>
      <c r="N65">
        <v>28.78</v>
      </c>
      <c r="O65">
        <v>45.41</v>
      </c>
      <c r="Q65">
        <v>58.171</v>
      </c>
      <c r="R65">
        <v>4324</v>
      </c>
      <c r="S65">
        <v>9.75</v>
      </c>
      <c r="T65">
        <v>16.06</v>
      </c>
      <c r="U65">
        <v>72</v>
      </c>
      <c r="V65">
        <v>28.78</v>
      </c>
      <c r="W65">
        <v>44.69</v>
      </c>
      <c r="Y65">
        <v>58.18</v>
      </c>
      <c r="Z65">
        <v>3718</v>
      </c>
      <c r="AA65">
        <v>5.095</v>
      </c>
      <c r="AB65">
        <v>9.757</v>
      </c>
      <c r="AC65">
        <v>73</v>
      </c>
      <c r="AD65">
        <v>28.78</v>
      </c>
      <c r="AE65">
        <v>43.91</v>
      </c>
      <c r="AH65">
        <v>58.158</v>
      </c>
      <c r="AI65">
        <v>1492</v>
      </c>
      <c r="AJ65">
        <v>0.154</v>
      </c>
      <c r="AK65">
        <v>0.733</v>
      </c>
      <c r="AL65">
        <v>72</v>
      </c>
      <c r="AM65">
        <v>28.78</v>
      </c>
      <c r="AN65">
        <v>43.95</v>
      </c>
      <c r="AP65">
        <v>6.507</v>
      </c>
      <c r="AQ65">
        <v>5234</v>
      </c>
      <c r="AR65">
        <v>38.76</v>
      </c>
      <c r="AS65">
        <v>52.74</v>
      </c>
      <c r="AT65">
        <v>63</v>
      </c>
      <c r="AU65">
        <v>28.79</v>
      </c>
      <c r="AV65">
        <v>79.29</v>
      </c>
    </row>
    <row r="66" spans="1:48" ht="12.75">
      <c r="A66">
        <v>59.112</v>
      </c>
      <c r="B66">
        <v>5748</v>
      </c>
      <c r="C66">
        <v>39.84</v>
      </c>
      <c r="D66">
        <v>49.36</v>
      </c>
      <c r="E66">
        <v>68</v>
      </c>
      <c r="F66">
        <v>28.78</v>
      </c>
      <c r="G66">
        <v>63.78</v>
      </c>
      <c r="I66">
        <v>59.183</v>
      </c>
      <c r="J66">
        <v>4907</v>
      </c>
      <c r="K66">
        <v>16.51</v>
      </c>
      <c r="L66">
        <v>23.96</v>
      </c>
      <c r="M66">
        <v>71</v>
      </c>
      <c r="N66">
        <v>28.78</v>
      </c>
      <c r="O66">
        <v>45.44</v>
      </c>
      <c r="Q66">
        <v>59.172</v>
      </c>
      <c r="R66">
        <v>4353</v>
      </c>
      <c r="S66">
        <v>9.416</v>
      </c>
      <c r="T66">
        <v>15.4</v>
      </c>
      <c r="U66">
        <v>72</v>
      </c>
      <c r="V66">
        <v>28.78</v>
      </c>
      <c r="W66">
        <v>44.63</v>
      </c>
      <c r="Y66">
        <v>59.18</v>
      </c>
      <c r="Z66">
        <v>3726</v>
      </c>
      <c r="AA66">
        <v>4.928</v>
      </c>
      <c r="AB66">
        <v>9.418</v>
      </c>
      <c r="AC66">
        <v>73</v>
      </c>
      <c r="AD66">
        <v>28.78</v>
      </c>
      <c r="AE66">
        <v>43.89</v>
      </c>
      <c r="AH66">
        <v>59.158</v>
      </c>
      <c r="AI66">
        <v>1565</v>
      </c>
      <c r="AJ66">
        <v>0.193</v>
      </c>
      <c r="AK66">
        <v>0.88</v>
      </c>
      <c r="AL66">
        <v>72</v>
      </c>
      <c r="AM66">
        <v>28.78</v>
      </c>
      <c r="AN66">
        <v>43.83</v>
      </c>
      <c r="AP66">
        <v>6.607</v>
      </c>
      <c r="AQ66">
        <v>5241</v>
      </c>
      <c r="AR66">
        <v>38.72</v>
      </c>
      <c r="AS66">
        <v>52.62</v>
      </c>
      <c r="AT66">
        <v>63</v>
      </c>
      <c r="AU66">
        <v>28.79</v>
      </c>
      <c r="AV66">
        <v>79.3</v>
      </c>
    </row>
    <row r="67" spans="1:48" ht="12.75">
      <c r="A67">
        <v>60.114</v>
      </c>
      <c r="B67">
        <v>5751</v>
      </c>
      <c r="C67">
        <v>39.77</v>
      </c>
      <c r="D67">
        <v>49.25</v>
      </c>
      <c r="E67">
        <v>68</v>
      </c>
      <c r="F67">
        <v>28.78</v>
      </c>
      <c r="G67">
        <v>63.66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Q67">
        <v>60.172</v>
      </c>
      <c r="R67">
        <v>4365</v>
      </c>
      <c r="S67">
        <v>9.401</v>
      </c>
      <c r="T67">
        <v>15.34</v>
      </c>
      <c r="U67">
        <v>72</v>
      </c>
      <c r="V67">
        <v>28.78</v>
      </c>
      <c r="W67">
        <v>44.68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P67">
        <v>7.038</v>
      </c>
      <c r="AQ67">
        <v>5237</v>
      </c>
      <c r="AR67">
        <v>38.16</v>
      </c>
      <c r="AS67">
        <v>51.89</v>
      </c>
      <c r="AT67">
        <v>63</v>
      </c>
      <c r="AU67">
        <v>28.79</v>
      </c>
      <c r="AV67">
        <v>79.29</v>
      </c>
    </row>
    <row r="68" spans="1:48" ht="12.7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P68">
        <v>7.138</v>
      </c>
      <c r="AQ68">
        <v>5249</v>
      </c>
      <c r="AR68">
        <v>38.13</v>
      </c>
      <c r="AS68">
        <v>51.73</v>
      </c>
      <c r="AT68">
        <v>63</v>
      </c>
      <c r="AU68">
        <v>28.79</v>
      </c>
      <c r="AV68">
        <v>79.29</v>
      </c>
    </row>
    <row r="69" spans="1:48" ht="12.7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P69">
        <v>7.238</v>
      </c>
      <c r="AQ69">
        <v>5271</v>
      </c>
      <c r="AR69">
        <v>38.22</v>
      </c>
      <c r="AS69">
        <v>51.63</v>
      </c>
      <c r="AT69">
        <v>63</v>
      </c>
      <c r="AU69">
        <v>28.79</v>
      </c>
      <c r="AV69">
        <v>79.3</v>
      </c>
    </row>
    <row r="70" spans="1:48" ht="12.7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I70">
        <v>59.183</v>
      </c>
      <c r="J70">
        <v>4901</v>
      </c>
      <c r="K70">
        <v>16.33</v>
      </c>
      <c r="L70">
        <v>23.73</v>
      </c>
      <c r="M70">
        <v>70.12</v>
      </c>
      <c r="N70">
        <v>28.78</v>
      </c>
      <c r="O70">
        <v>45.8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Y70">
        <v>59.18</v>
      </c>
      <c r="Z70">
        <v>3753</v>
      </c>
      <c r="AA70">
        <v>5.117</v>
      </c>
      <c r="AB70">
        <v>9.708</v>
      </c>
      <c r="AC70">
        <v>71.87</v>
      </c>
      <c r="AD70">
        <v>28.78</v>
      </c>
      <c r="AE70">
        <v>44.42</v>
      </c>
      <c r="AH70">
        <v>59.158</v>
      </c>
      <c r="AI70">
        <v>1524</v>
      </c>
      <c r="AJ70">
        <v>0.179</v>
      </c>
      <c r="AK70">
        <v>0.834</v>
      </c>
      <c r="AL70">
        <v>72.6</v>
      </c>
      <c r="AM70">
        <v>28.78</v>
      </c>
      <c r="AN70">
        <v>43.72</v>
      </c>
      <c r="AP70">
        <v>7.338</v>
      </c>
      <c r="AQ70">
        <v>5299</v>
      </c>
      <c r="AR70">
        <v>38.31</v>
      </c>
      <c r="AS70">
        <v>51.48</v>
      </c>
      <c r="AT70">
        <v>63</v>
      </c>
      <c r="AU70">
        <v>28.79</v>
      </c>
      <c r="AV70">
        <v>79.32</v>
      </c>
    </row>
    <row r="71" spans="1:48" ht="12.75">
      <c r="A71">
        <v>60.114</v>
      </c>
      <c r="B71">
        <v>5751</v>
      </c>
      <c r="C71">
        <v>39.63</v>
      </c>
      <c r="D71">
        <v>49.06</v>
      </c>
      <c r="E71">
        <v>67.25</v>
      </c>
      <c r="F71">
        <v>28.78</v>
      </c>
      <c r="G71">
        <v>65.53</v>
      </c>
      <c r="Q71">
        <v>60.172</v>
      </c>
      <c r="R71">
        <v>4350</v>
      </c>
      <c r="S71">
        <v>11.02</v>
      </c>
      <c r="T71">
        <v>18.04</v>
      </c>
      <c r="U71">
        <v>72</v>
      </c>
      <c r="V71">
        <v>28.78</v>
      </c>
      <c r="W71">
        <v>44.52</v>
      </c>
      <c r="AP71">
        <v>7.439</v>
      </c>
      <c r="AQ71">
        <v>5328</v>
      </c>
      <c r="AR71">
        <v>38.32</v>
      </c>
      <c r="AS71">
        <v>51.21</v>
      </c>
      <c r="AT71">
        <v>63</v>
      </c>
      <c r="AU71">
        <v>28.79</v>
      </c>
      <c r="AV71">
        <v>79.34</v>
      </c>
    </row>
    <row r="72" spans="42:48" ht="12.75">
      <c r="AP72">
        <v>7.539</v>
      </c>
      <c r="AQ72">
        <v>5354</v>
      </c>
      <c r="AR72">
        <v>38.22</v>
      </c>
      <c r="AS72">
        <v>50.83</v>
      </c>
      <c r="AT72">
        <v>63</v>
      </c>
      <c r="AU72">
        <v>28.79</v>
      </c>
      <c r="AV72">
        <v>79.36</v>
      </c>
    </row>
    <row r="73" spans="42:48" ht="12.75">
      <c r="AP73">
        <v>7.639</v>
      </c>
      <c r="AQ73">
        <v>5380</v>
      </c>
      <c r="AR73">
        <v>38.04</v>
      </c>
      <c r="AS73">
        <v>50.36</v>
      </c>
      <c r="AT73">
        <v>63</v>
      </c>
      <c r="AU73">
        <v>28.79</v>
      </c>
      <c r="AV73">
        <v>79.37</v>
      </c>
    </row>
    <row r="74" spans="42:48" ht="12.75">
      <c r="AP74">
        <v>7.739</v>
      </c>
      <c r="AQ74">
        <v>5405</v>
      </c>
      <c r="AR74">
        <v>37.91</v>
      </c>
      <c r="AS74">
        <v>49.94</v>
      </c>
      <c r="AT74">
        <v>63</v>
      </c>
      <c r="AU74">
        <v>28.79</v>
      </c>
      <c r="AV74">
        <v>79.38</v>
      </c>
    </row>
    <row r="75" spans="42:48" ht="12.75">
      <c r="AP75">
        <v>7.839</v>
      </c>
      <c r="AQ75">
        <v>5435</v>
      </c>
      <c r="AR75">
        <v>37.89</v>
      </c>
      <c r="AS75">
        <v>49.64</v>
      </c>
      <c r="AT75">
        <v>63</v>
      </c>
      <c r="AU75">
        <v>28.79</v>
      </c>
      <c r="AV75">
        <v>79.4</v>
      </c>
    </row>
    <row r="76" spans="42:48" ht="12.75">
      <c r="AP76">
        <v>7.94</v>
      </c>
      <c r="AQ76">
        <v>5469</v>
      </c>
      <c r="AR76">
        <v>38</v>
      </c>
      <c r="AS76">
        <v>49.47</v>
      </c>
      <c r="AT76">
        <v>63</v>
      </c>
      <c r="AU76">
        <v>28.79</v>
      </c>
      <c r="AV76">
        <v>79.41</v>
      </c>
    </row>
    <row r="77" spans="42:48" ht="12.75">
      <c r="AP77">
        <v>8.04</v>
      </c>
      <c r="AQ77">
        <v>5509</v>
      </c>
      <c r="AR77">
        <v>38.24</v>
      </c>
      <c r="AS77">
        <v>49.43</v>
      </c>
      <c r="AT77">
        <v>63</v>
      </c>
      <c r="AU77">
        <v>28.79</v>
      </c>
      <c r="AV77">
        <v>79.42</v>
      </c>
    </row>
    <row r="78" spans="42:48" ht="12.75">
      <c r="AP78">
        <v>8.14</v>
      </c>
      <c r="AQ78">
        <v>5552</v>
      </c>
      <c r="AR78">
        <v>38.6</v>
      </c>
      <c r="AS78">
        <v>49.51</v>
      </c>
      <c r="AT78">
        <v>63</v>
      </c>
      <c r="AU78">
        <v>28.79</v>
      </c>
      <c r="AV78">
        <v>79.41</v>
      </c>
    </row>
    <row r="79" spans="42:48" ht="12.75">
      <c r="AP79">
        <v>8.24</v>
      </c>
      <c r="AQ79">
        <v>5594</v>
      </c>
      <c r="AR79">
        <v>39</v>
      </c>
      <c r="AS79">
        <v>49.65</v>
      </c>
      <c r="AT79">
        <v>63</v>
      </c>
      <c r="AU79">
        <v>28.79</v>
      </c>
      <c r="AV79">
        <v>79.39</v>
      </c>
    </row>
    <row r="80" spans="42:48" ht="12.75">
      <c r="AP80">
        <v>8.34</v>
      </c>
      <c r="AQ80">
        <v>5629</v>
      </c>
      <c r="AR80">
        <v>39.37</v>
      </c>
      <c r="AS80">
        <v>49.81</v>
      </c>
      <c r="AT80">
        <v>63</v>
      </c>
      <c r="AU80">
        <v>28.79</v>
      </c>
      <c r="AV80">
        <v>79.37</v>
      </c>
    </row>
    <row r="81" spans="42:48" ht="12.75">
      <c r="AP81">
        <v>8.44</v>
      </c>
      <c r="AQ81">
        <v>5651</v>
      </c>
      <c r="AR81">
        <v>39.62</v>
      </c>
      <c r="AS81">
        <v>49.92</v>
      </c>
      <c r="AT81">
        <v>63</v>
      </c>
      <c r="AU81">
        <v>28.79</v>
      </c>
      <c r="AV81">
        <v>79.35</v>
      </c>
    </row>
    <row r="82" spans="42:48" ht="12.75">
      <c r="AP82">
        <v>8.54</v>
      </c>
      <c r="AQ82">
        <v>5659</v>
      </c>
      <c r="AR82">
        <v>39.66</v>
      </c>
      <c r="AS82">
        <v>49.9</v>
      </c>
      <c r="AT82">
        <v>63</v>
      </c>
      <c r="AU82">
        <v>28.79</v>
      </c>
      <c r="AV82">
        <v>79.34</v>
      </c>
    </row>
    <row r="83" spans="42:48" ht="12.75">
      <c r="AP83">
        <v>8.64</v>
      </c>
      <c r="AQ83">
        <v>5658</v>
      </c>
      <c r="AR83">
        <v>39.58</v>
      </c>
      <c r="AS83">
        <v>49.81</v>
      </c>
      <c r="AT83">
        <v>63</v>
      </c>
      <c r="AU83">
        <v>28.79</v>
      </c>
      <c r="AV83">
        <v>79.35</v>
      </c>
    </row>
    <row r="84" spans="42:48" ht="12.75">
      <c r="AP84">
        <v>9</v>
      </c>
      <c r="AQ84">
        <v>5643</v>
      </c>
      <c r="AR84">
        <v>38.75</v>
      </c>
      <c r="AS84">
        <v>48.89</v>
      </c>
      <c r="AT84">
        <v>63</v>
      </c>
      <c r="AU84">
        <v>28.79</v>
      </c>
      <c r="AV84">
        <v>79.43</v>
      </c>
    </row>
    <row r="85" spans="42:48" ht="12.75">
      <c r="AP85">
        <v>9.1</v>
      </c>
      <c r="AQ85">
        <v>5658</v>
      </c>
      <c r="AR85">
        <v>38.79</v>
      </c>
      <c r="AS85">
        <v>48.82</v>
      </c>
      <c r="AT85">
        <v>63</v>
      </c>
      <c r="AU85">
        <v>28.79</v>
      </c>
      <c r="AV85">
        <v>79.42</v>
      </c>
    </row>
    <row r="86" spans="42:48" ht="12.75">
      <c r="AP86">
        <v>9.205</v>
      </c>
      <c r="AQ86">
        <v>5685</v>
      </c>
      <c r="AR86">
        <v>39.02</v>
      </c>
      <c r="AS86">
        <v>48.88</v>
      </c>
      <c r="AT86">
        <v>63</v>
      </c>
      <c r="AU86">
        <v>28.79</v>
      </c>
      <c r="AV86">
        <v>79.4</v>
      </c>
    </row>
    <row r="87" spans="42:48" ht="12.75">
      <c r="AP87">
        <v>9.305</v>
      </c>
      <c r="AQ87">
        <v>5717</v>
      </c>
      <c r="AR87">
        <v>39.35</v>
      </c>
      <c r="AS87">
        <v>49</v>
      </c>
      <c r="AT87">
        <v>63</v>
      </c>
      <c r="AU87">
        <v>28.79</v>
      </c>
      <c r="AV87">
        <v>79.38</v>
      </c>
    </row>
    <row r="88" spans="42:48" ht="12.75">
      <c r="AP88">
        <v>9.405</v>
      </c>
      <c r="AQ88">
        <v>5749</v>
      </c>
      <c r="AR88">
        <v>39.6</v>
      </c>
      <c r="AS88">
        <v>49.06</v>
      </c>
      <c r="AT88">
        <v>63</v>
      </c>
      <c r="AU88">
        <v>28.79</v>
      </c>
      <c r="AV88">
        <v>79.38</v>
      </c>
    </row>
    <row r="89" spans="42:48" ht="12.75">
      <c r="AP89">
        <v>9.505</v>
      </c>
      <c r="AQ89">
        <v>5773</v>
      </c>
      <c r="AR89">
        <v>39.71</v>
      </c>
      <c r="AS89">
        <v>48.99</v>
      </c>
      <c r="AT89">
        <v>63</v>
      </c>
      <c r="AU89">
        <v>28.79</v>
      </c>
      <c r="AV89">
        <v>79.4</v>
      </c>
    </row>
    <row r="90" spans="42:48" ht="12.75">
      <c r="AP90">
        <v>9.605</v>
      </c>
      <c r="AQ90">
        <v>5787</v>
      </c>
      <c r="AR90">
        <v>39.62</v>
      </c>
      <c r="AS90">
        <v>48.75</v>
      </c>
      <c r="AT90">
        <v>63</v>
      </c>
      <c r="AU90">
        <v>28.79</v>
      </c>
      <c r="AV90">
        <v>79.43</v>
      </c>
    </row>
    <row r="91" spans="42:48" ht="12.75">
      <c r="AP91">
        <v>9.705</v>
      </c>
      <c r="AQ91">
        <v>5798</v>
      </c>
      <c r="AR91">
        <v>39.37</v>
      </c>
      <c r="AS91">
        <v>48.35</v>
      </c>
      <c r="AT91">
        <v>63</v>
      </c>
      <c r="AU91">
        <v>28.79</v>
      </c>
      <c r="AV91">
        <v>79.45</v>
      </c>
    </row>
    <row r="92" spans="42:48" ht="12.75">
      <c r="AP92">
        <v>9.805</v>
      </c>
      <c r="AQ92">
        <v>5812</v>
      </c>
      <c r="AR92">
        <v>39.12</v>
      </c>
      <c r="AS92">
        <v>47.93</v>
      </c>
      <c r="AT92">
        <v>63</v>
      </c>
      <c r="AU92">
        <v>28.79</v>
      </c>
      <c r="AV92">
        <v>79.47</v>
      </c>
    </row>
    <row r="93" spans="42:48" ht="12.75">
      <c r="AP93">
        <v>9.905</v>
      </c>
      <c r="AQ93">
        <v>5835</v>
      </c>
      <c r="AR93">
        <v>38.97</v>
      </c>
      <c r="AS93">
        <v>47.56</v>
      </c>
      <c r="AT93">
        <v>63</v>
      </c>
      <c r="AU93">
        <v>28.79</v>
      </c>
      <c r="AV93">
        <v>79.48</v>
      </c>
    </row>
    <row r="94" spans="42:48" ht="12.75">
      <c r="AP94">
        <v>10.005</v>
      </c>
      <c r="AQ94">
        <v>5866</v>
      </c>
      <c r="AR94">
        <v>38.96</v>
      </c>
      <c r="AS94">
        <v>47.29</v>
      </c>
      <c r="AT94">
        <v>63</v>
      </c>
      <c r="AU94">
        <v>28.79</v>
      </c>
      <c r="AV94">
        <v>79.47</v>
      </c>
    </row>
    <row r="95" spans="42:48" ht="12.75">
      <c r="AP95">
        <v>10.105</v>
      </c>
      <c r="AQ95">
        <v>5901</v>
      </c>
      <c r="AR95">
        <v>39.05</v>
      </c>
      <c r="AS95">
        <v>47.12</v>
      </c>
      <c r="AT95">
        <v>63</v>
      </c>
      <c r="AU95">
        <v>28.79</v>
      </c>
      <c r="AV95">
        <v>79.45</v>
      </c>
    </row>
    <row r="96" spans="42:48" ht="12.75">
      <c r="AP96">
        <v>10.205</v>
      </c>
      <c r="AQ96">
        <v>5935</v>
      </c>
      <c r="AR96">
        <v>39.18</v>
      </c>
      <c r="AS96">
        <v>47.01</v>
      </c>
      <c r="AT96">
        <v>63</v>
      </c>
      <c r="AU96">
        <v>28.79</v>
      </c>
      <c r="AV96">
        <v>79.43</v>
      </c>
    </row>
    <row r="97" spans="42:48" ht="12.75">
      <c r="AP97">
        <v>10.305</v>
      </c>
      <c r="AQ97">
        <v>5967</v>
      </c>
      <c r="AR97">
        <v>39.32</v>
      </c>
      <c r="AS97">
        <v>46.93</v>
      </c>
      <c r="AT97">
        <v>63</v>
      </c>
      <c r="AU97">
        <v>28.79</v>
      </c>
      <c r="AV97">
        <v>79.4</v>
      </c>
    </row>
    <row r="98" spans="42:48" ht="12.75">
      <c r="AP98">
        <v>10.405</v>
      </c>
      <c r="AQ98">
        <v>5995</v>
      </c>
      <c r="AR98">
        <v>39.46</v>
      </c>
      <c r="AS98">
        <v>46.87</v>
      </c>
      <c r="AT98">
        <v>63</v>
      </c>
      <c r="AU98">
        <v>28.79</v>
      </c>
      <c r="AV98">
        <v>79.39</v>
      </c>
    </row>
    <row r="99" spans="42:48" ht="12.75">
      <c r="AP99">
        <v>10.505</v>
      </c>
      <c r="AQ99">
        <v>6019</v>
      </c>
      <c r="AR99">
        <v>39.58</v>
      </c>
      <c r="AS99">
        <v>46.83</v>
      </c>
      <c r="AT99">
        <v>63</v>
      </c>
      <c r="AU99">
        <v>28.79</v>
      </c>
      <c r="AV99">
        <v>79.38</v>
      </c>
    </row>
    <row r="100" spans="42:48" ht="12.75"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</row>
    <row r="101" spans="42:48" ht="12.75"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</row>
    <row r="102" spans="42:48" ht="12.75"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</row>
    <row r="103" spans="42:48" ht="12.75">
      <c r="AP103">
        <v>10.505</v>
      </c>
      <c r="AQ103">
        <v>4925</v>
      </c>
      <c r="AR103">
        <v>36.54</v>
      </c>
      <c r="AS103">
        <v>53.27</v>
      </c>
      <c r="AT103">
        <v>63</v>
      </c>
      <c r="AU103">
        <v>28.79</v>
      </c>
      <c r="AV103">
        <v>79.23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cagreen</cp:lastModifiedBy>
  <cp:lastPrinted>2005-03-19T15:52:41Z</cp:lastPrinted>
  <dcterms:created xsi:type="dcterms:W3CDTF">2001-08-08T15:59:05Z</dcterms:created>
  <dcterms:modified xsi:type="dcterms:W3CDTF">2005-03-23T20:28:34Z</dcterms:modified>
  <cp:category/>
  <cp:version/>
  <cp:contentType/>
  <cp:contentStatus/>
</cp:coreProperties>
</file>